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585" yWindow="-15" windowWidth="12630" windowHeight="12255" tabRatio="646"/>
  </bookViews>
  <sheets>
    <sheet name="접수창" sheetId="12" r:id="rId1"/>
    <sheet name="접수대장" sheetId="3" r:id="rId2"/>
    <sheet name="Sheet1" sheetId="13" state="hidden" r:id="rId3"/>
    <sheet name="Sheet2" sheetId="16" state="hidden" r:id="rId4"/>
    <sheet name="경력증명서" sheetId="14" r:id="rId5"/>
    <sheet name="경력증명서-2" sheetId="18" r:id="rId6"/>
    <sheet name="경력증명서 (FAX)" sheetId="15" r:id="rId7"/>
    <sheet name="경력증명서 (FAX)-2" sheetId="19" r:id="rId8"/>
    <sheet name="수정사항" sheetId="17" r:id="rId9"/>
  </sheets>
  <functionGroups builtInGroupCount="18"/>
  <definedNames>
    <definedName name="_xlnm._FilterDatabase" localSheetId="1" hidden="1">접수대장!$A$1:$CX$1</definedName>
    <definedName name="_xlnm._FilterDatabase" localSheetId="0" hidden="1">접수창!#REF!</definedName>
    <definedName name="cbourl">OFFSET(#REF!,1,0,COUNTA(#REF!)-1,1)</definedName>
    <definedName name="List">접수대장!$E:$E</definedName>
    <definedName name="List1000">접수대장!$A$1:$H$1</definedName>
    <definedName name="_xlnm.Print_Area" localSheetId="4">경력증명서!$A$1:$G$32</definedName>
    <definedName name="_xlnm.Print_Area" localSheetId="6">'경력증명서 (FAX)'!$A$1:$G$42</definedName>
    <definedName name="_xlnm.Print_Area" localSheetId="7">'경력증명서 (FAX)-2'!$A$1:$G$42</definedName>
    <definedName name="_xlnm.Print_Area" localSheetId="5">'경력증명서-2'!$A$1:$G$32</definedName>
    <definedName name="_xlnm.Print_Area" localSheetId="8">수정사항!$A:$H</definedName>
    <definedName name="_xlnm.Print_Area" localSheetId="1">접수대장!$A$1:$CE$1</definedName>
    <definedName name="_xlnm.Print_Area" localSheetId="0">접수창!$B$8:$L$72</definedName>
    <definedName name="_xlnm.Print_Titles" localSheetId="1">접수대장!$1:$1</definedName>
    <definedName name="Score">Sheet1!$A$2:$B$12</definedName>
    <definedName name="Z_9ACDAAF3_E430_4F48_B7F7_DFE7A91D44F7_.wvu.Cols" localSheetId="0" hidden="1">접수창!#REF!</definedName>
    <definedName name="Z_9ACDAAF3_E430_4F48_B7F7_DFE7A91D44F7_.wvu.FilterData" localSheetId="1" hidden="1">접수대장!$A$1:$H$1</definedName>
    <definedName name="Z_9ACDAAF3_E430_4F48_B7F7_DFE7A91D44F7_.wvu.FilterData" localSheetId="0" hidden="1">접수창!#REF!</definedName>
    <definedName name="Z_9ACDAAF3_E430_4F48_B7F7_DFE7A91D44F7_.wvu.PrintArea" localSheetId="1" hidden="1">접수대장!#REF!</definedName>
    <definedName name="Z_9ACDAAF3_E430_4F48_B7F7_DFE7A91D44F7_.wvu.PrintArea" localSheetId="0" hidden="1">접수창!$A$1:$F$2</definedName>
    <definedName name="Z_9ACDAAF3_E430_4F48_B7F7_DFE7A91D44F7_.wvu.PrintTitles" localSheetId="1" hidden="1">접수대장!$1:$1</definedName>
    <definedName name="Z_9ACDAAF3_E430_4F48_B7F7_DFE7A91D44F7_.wvu.Rows" localSheetId="0" hidden="1">접수창!#REF!</definedName>
    <definedName name="학생">OFFSET(접수대장!#REF!,0,0,COUNTA(접수대장!$A:$A)-1,1)</definedName>
  </definedNames>
  <calcPr calcId="162913"/>
  <customWorkbookViews>
    <customWorkbookView name="이한울 - 사용자 보기" guid="{9ACDAAF3-E430-4F48-B7F7-DFE7A91D44F7}" mergeInterval="0" personalView="1" maximized="1" windowWidth="1676" windowHeight="852" tabRatio="646" activeSheetId="1"/>
  </customWorkbookViews>
</workbook>
</file>

<file path=xl/calcChain.xml><?xml version="1.0" encoding="utf-8"?>
<calcChain xmlns="http://schemas.openxmlformats.org/spreadsheetml/2006/main">
  <c r="F3" i="14" l="1"/>
  <c r="B18" i="13" l="1"/>
  <c r="I30" i="15" l="1"/>
  <c r="A30" i="18" l="1"/>
  <c r="A30" i="14"/>
  <c r="C12" i="13" l="1"/>
  <c r="F12" i="13" s="1"/>
  <c r="D12" i="13"/>
  <c r="G12" i="13" s="1"/>
  <c r="E12" i="13"/>
  <c r="H12" i="13" s="1"/>
  <c r="C11" i="13"/>
  <c r="F11" i="13" s="1"/>
  <c r="D11" i="13"/>
  <c r="G11" i="13" s="1"/>
  <c r="E11" i="13"/>
  <c r="H11" i="13" s="1"/>
  <c r="C10" i="13"/>
  <c r="F10" i="13" s="1"/>
  <c r="D10" i="13"/>
  <c r="G10" i="13" s="1"/>
  <c r="E10" i="13"/>
  <c r="H10" i="13" s="1"/>
  <c r="C9" i="13"/>
  <c r="F9" i="13" s="1"/>
  <c r="D9" i="13"/>
  <c r="G9" i="13" s="1"/>
  <c r="E9" i="13"/>
  <c r="H9" i="13" s="1"/>
  <c r="C8" i="13"/>
  <c r="F8" i="13" s="1"/>
  <c r="D8" i="13"/>
  <c r="G8" i="13" s="1"/>
  <c r="E8" i="13"/>
  <c r="H8" i="13" s="1"/>
  <c r="C7" i="13"/>
  <c r="F7" i="13" s="1"/>
  <c r="D7" i="13"/>
  <c r="G7" i="13" s="1"/>
  <c r="E7" i="13"/>
  <c r="H7" i="13" s="1"/>
  <c r="C6" i="13"/>
  <c r="F6" i="13" s="1"/>
  <c r="D6" i="13"/>
  <c r="G6" i="13" s="1"/>
  <c r="E6" i="13"/>
  <c r="H6" i="13" s="1"/>
  <c r="C5" i="13"/>
  <c r="F5" i="13" s="1"/>
  <c r="D5" i="13"/>
  <c r="G5" i="13" s="1"/>
  <c r="E5" i="13"/>
  <c r="H5" i="13" s="1"/>
  <c r="C4" i="13"/>
  <c r="F4" i="13" s="1"/>
  <c r="D4" i="13"/>
  <c r="G4" i="13" s="1"/>
  <c r="E4" i="13"/>
  <c r="H4" i="13" s="1"/>
  <c r="C8" i="16"/>
  <c r="D8" i="16"/>
  <c r="E8" i="16"/>
  <c r="F8" i="16"/>
  <c r="G8" i="16"/>
  <c r="H8" i="16"/>
  <c r="I8" i="16"/>
  <c r="J8" i="16"/>
  <c r="K8" i="16"/>
  <c r="C4" i="16"/>
  <c r="C9" i="16" s="1"/>
  <c r="D4" i="16"/>
  <c r="D9" i="16" s="1"/>
  <c r="E4" i="16"/>
  <c r="E9" i="16" s="1"/>
  <c r="F4" i="16"/>
  <c r="F9" i="16" s="1"/>
  <c r="G4" i="16"/>
  <c r="G9" i="16" s="1"/>
  <c r="H4" i="16"/>
  <c r="H9" i="16" s="1"/>
  <c r="I4" i="16"/>
  <c r="I9" i="16" s="1"/>
  <c r="J4" i="16"/>
  <c r="J9" i="16" s="1"/>
  <c r="K4" i="16"/>
  <c r="K9" i="16" s="1"/>
  <c r="C6" i="16"/>
  <c r="D6" i="16"/>
  <c r="E6" i="16"/>
  <c r="F6" i="16"/>
  <c r="G6" i="16"/>
  <c r="F2" i="13"/>
  <c r="B18" i="14" s="1"/>
  <c r="B18" i="15" s="1"/>
  <c r="K5" i="13"/>
  <c r="C9" i="14" s="1"/>
  <c r="C9" i="19" s="1"/>
  <c r="K6" i="13"/>
  <c r="C10" i="14" s="1"/>
  <c r="C10" i="15" s="1"/>
  <c r="K7" i="13"/>
  <c r="C11" i="14" s="1"/>
  <c r="C11" i="18" s="1"/>
  <c r="K8" i="13"/>
  <c r="C12" i="14" s="1"/>
  <c r="K9" i="13"/>
  <c r="C13" i="14" s="1"/>
  <c r="K10" i="13"/>
  <c r="C14" i="14" s="1"/>
  <c r="C14" i="18" s="1"/>
  <c r="K11" i="13"/>
  <c r="C15" i="14" s="1"/>
  <c r="K12" i="13"/>
  <c r="C16" i="14" s="1"/>
  <c r="K4" i="13"/>
  <c r="C8" i="14" s="1"/>
  <c r="C8" i="18" s="1"/>
  <c r="J5" i="13"/>
  <c r="B9" i="14" s="1"/>
  <c r="J6" i="13"/>
  <c r="B10" i="14" s="1"/>
  <c r="B10" i="19" s="1"/>
  <c r="J7" i="13"/>
  <c r="B11" i="14" s="1"/>
  <c r="B11" i="15" s="1"/>
  <c r="J8" i="13"/>
  <c r="B12" i="14" s="1"/>
  <c r="J9" i="13"/>
  <c r="B13" i="14" s="1"/>
  <c r="B13" i="19" s="1"/>
  <c r="J10" i="13"/>
  <c r="B14" i="14" s="1"/>
  <c r="B14" i="18" s="1"/>
  <c r="J11" i="13"/>
  <c r="B15" i="14" s="1"/>
  <c r="B15" i="18" s="1"/>
  <c r="J12" i="13"/>
  <c r="B16" i="14" s="1"/>
  <c r="B16" i="19" s="1"/>
  <c r="J4" i="13"/>
  <c r="B8" i="14" s="1"/>
  <c r="D1" i="17"/>
  <c r="C12" i="17"/>
  <c r="L5" i="13"/>
  <c r="L6" i="13"/>
  <c r="L7" i="13"/>
  <c r="L8" i="13"/>
  <c r="L9" i="13"/>
  <c r="L10" i="13"/>
  <c r="L11" i="13"/>
  <c r="L12" i="13"/>
  <c r="L4" i="13"/>
  <c r="F9" i="19"/>
  <c r="F10" i="19"/>
  <c r="F11" i="19"/>
  <c r="F12" i="19"/>
  <c r="F13" i="19"/>
  <c r="F14" i="19"/>
  <c r="F15" i="19"/>
  <c r="F16" i="19"/>
  <c r="I30" i="19"/>
  <c r="A30" i="19"/>
  <c r="F27" i="19"/>
  <c r="C27" i="19"/>
  <c r="B27" i="19"/>
  <c r="F26" i="19"/>
  <c r="C26" i="19"/>
  <c r="B26" i="19"/>
  <c r="G24" i="19"/>
  <c r="F24" i="19"/>
  <c r="E24" i="19"/>
  <c r="D24" i="19"/>
  <c r="C24" i="19"/>
  <c r="B24" i="19"/>
  <c r="G23" i="19"/>
  <c r="F23" i="19"/>
  <c r="E23" i="19"/>
  <c r="D23" i="19"/>
  <c r="C23" i="19"/>
  <c r="B23" i="19"/>
  <c r="G22" i="19"/>
  <c r="F22" i="19"/>
  <c r="E22" i="19"/>
  <c r="D22" i="19"/>
  <c r="C22" i="19"/>
  <c r="B22" i="19"/>
  <c r="G21" i="19"/>
  <c r="F21" i="19"/>
  <c r="E21" i="19"/>
  <c r="D21" i="19"/>
  <c r="C21" i="19"/>
  <c r="B21" i="19"/>
  <c r="F8" i="19"/>
  <c r="C5" i="19"/>
  <c r="D4" i="19"/>
  <c r="F3" i="19"/>
  <c r="D3" i="19"/>
  <c r="A1" i="19"/>
  <c r="F27" i="18"/>
  <c r="C27" i="18"/>
  <c r="B27" i="18"/>
  <c r="F26" i="18"/>
  <c r="C26" i="18"/>
  <c r="B26" i="18"/>
  <c r="B22" i="18"/>
  <c r="C22" i="18"/>
  <c r="D22" i="18"/>
  <c r="E22" i="18"/>
  <c r="F22" i="18"/>
  <c r="G22" i="18"/>
  <c r="B23" i="18"/>
  <c r="C23" i="18"/>
  <c r="D23" i="18"/>
  <c r="E23" i="18"/>
  <c r="F23" i="18"/>
  <c r="G23" i="18"/>
  <c r="B24" i="18"/>
  <c r="C24" i="18"/>
  <c r="D24" i="18"/>
  <c r="E24" i="18"/>
  <c r="F24" i="18"/>
  <c r="G24" i="18"/>
  <c r="G21" i="18"/>
  <c r="F21" i="18"/>
  <c r="E21" i="18"/>
  <c r="D21" i="18"/>
  <c r="C21" i="18"/>
  <c r="B21" i="18"/>
  <c r="F10" i="18"/>
  <c r="F11" i="18"/>
  <c r="F12" i="18"/>
  <c r="F13" i="18"/>
  <c r="F14" i="18"/>
  <c r="F15" i="18"/>
  <c r="F16" i="18"/>
  <c r="F9" i="18"/>
  <c r="F8" i="18"/>
  <c r="C5" i="18"/>
  <c r="F3" i="18"/>
  <c r="D4" i="18"/>
  <c r="D3" i="18"/>
  <c r="C31" i="18"/>
  <c r="A1" i="18"/>
  <c r="G10" i="15"/>
  <c r="G11" i="15"/>
  <c r="G12" i="15"/>
  <c r="G13" i="15"/>
  <c r="G14" i="15"/>
  <c r="G15" i="15"/>
  <c r="G16" i="15"/>
  <c r="G9" i="15"/>
  <c r="G8" i="15"/>
  <c r="J13" i="13"/>
  <c r="K14" i="13" s="1"/>
  <c r="B2" i="13"/>
  <c r="H6" i="16"/>
  <c r="I6" i="16"/>
  <c r="J6" i="16"/>
  <c r="K6" i="16"/>
  <c r="K2" i="16"/>
  <c r="E16" i="14" s="1"/>
  <c r="J2" i="16"/>
  <c r="E15" i="14" s="1"/>
  <c r="I2" i="16"/>
  <c r="E14" i="14" s="1"/>
  <c r="H2" i="16"/>
  <c r="E13" i="14" s="1"/>
  <c r="G2" i="16"/>
  <c r="E12" i="14" s="1"/>
  <c r="F2" i="16"/>
  <c r="E11" i="14" s="1"/>
  <c r="E2" i="16"/>
  <c r="E10" i="14" s="1"/>
  <c r="D2" i="16"/>
  <c r="E9" i="14" s="1"/>
  <c r="E9" i="18" s="1"/>
  <c r="C2" i="16"/>
  <c r="E8" i="14" s="1"/>
  <c r="D2" i="13"/>
  <c r="F9" i="15"/>
  <c r="F10" i="15"/>
  <c r="F11" i="15"/>
  <c r="F12" i="15"/>
  <c r="F13" i="15"/>
  <c r="F14" i="15"/>
  <c r="F15" i="15"/>
  <c r="F16" i="15"/>
  <c r="F27" i="15"/>
  <c r="F26" i="15"/>
  <c r="C26" i="15"/>
  <c r="C27" i="15"/>
  <c r="B27" i="15"/>
  <c r="B26" i="15"/>
  <c r="F8" i="15"/>
  <c r="E21" i="15"/>
  <c r="F21" i="15"/>
  <c r="G21" i="15"/>
  <c r="E22" i="15"/>
  <c r="F22" i="15"/>
  <c r="G22" i="15"/>
  <c r="E23" i="15"/>
  <c r="F23" i="15"/>
  <c r="G23" i="15"/>
  <c r="E24" i="15"/>
  <c r="F24" i="15"/>
  <c r="G24" i="15"/>
  <c r="C21" i="15"/>
  <c r="D21" i="15"/>
  <c r="C22" i="15"/>
  <c r="D22" i="15"/>
  <c r="C23" i="15"/>
  <c r="D23" i="15"/>
  <c r="C24" i="15"/>
  <c r="D24" i="15"/>
  <c r="B24" i="15"/>
  <c r="B23" i="15"/>
  <c r="B22" i="15"/>
  <c r="B21" i="15"/>
  <c r="B28" i="19"/>
  <c r="C5" i="15"/>
  <c r="F3" i="15"/>
  <c r="D4" i="15"/>
  <c r="D3" i="15"/>
  <c r="A30" i="15"/>
  <c r="C31" i="14"/>
  <c r="A1" i="15"/>
  <c r="A1" i="14"/>
  <c r="A2" i="13"/>
  <c r="B28" i="15"/>
  <c r="B28" i="18"/>
  <c r="D11" i="14" l="1"/>
  <c r="D11" i="15" s="1"/>
  <c r="D15" i="14"/>
  <c r="D15" i="19" s="1"/>
  <c r="D13" i="14"/>
  <c r="D13" i="19" s="1"/>
  <c r="D8" i="14"/>
  <c r="D8" i="19" s="1"/>
  <c r="B16" i="18"/>
  <c r="D16" i="14"/>
  <c r="D16" i="19" s="1"/>
  <c r="D12" i="14"/>
  <c r="D12" i="19" s="1"/>
  <c r="C16" i="15"/>
  <c r="C16" i="18"/>
  <c r="C14" i="15"/>
  <c r="C14" i="19"/>
  <c r="B13" i="18"/>
  <c r="B14" i="19"/>
  <c r="B14" i="15"/>
  <c r="B12" i="19"/>
  <c r="B12" i="15"/>
  <c r="C13" i="15"/>
  <c r="C13" i="18"/>
  <c r="C13" i="19"/>
  <c r="B11" i="19"/>
  <c r="C11" i="15"/>
  <c r="B16" i="15"/>
  <c r="D14" i="14"/>
  <c r="D14" i="19" s="1"/>
  <c r="B8" i="19"/>
  <c r="B8" i="18"/>
  <c r="C16" i="19"/>
  <c r="B13" i="15"/>
  <c r="D9" i="14"/>
  <c r="D9" i="15" s="1"/>
  <c r="D10" i="14"/>
  <c r="C11" i="19"/>
  <c r="C9" i="15"/>
  <c r="C10" i="19"/>
  <c r="B10" i="15"/>
  <c r="B18" i="18"/>
  <c r="B18" i="19"/>
  <c r="E16" i="19"/>
  <c r="E16" i="15"/>
  <c r="E16" i="18"/>
  <c r="E11" i="19"/>
  <c r="E11" i="15"/>
  <c r="L2" i="16"/>
  <c r="M2" i="16" s="1"/>
  <c r="E9" i="19"/>
  <c r="C10" i="18"/>
  <c r="B15" i="19"/>
  <c r="B12" i="18"/>
  <c r="B10" i="18"/>
  <c r="B9" i="18"/>
  <c r="B9" i="15"/>
  <c r="B9" i="19"/>
  <c r="C13" i="13"/>
  <c r="F13" i="13" s="1"/>
  <c r="E15" i="18"/>
  <c r="E15" i="15"/>
  <c r="E15" i="19"/>
  <c r="E11" i="18"/>
  <c r="E10" i="15"/>
  <c r="E10" i="18"/>
  <c r="E10" i="19"/>
  <c r="E9" i="15"/>
  <c r="E8" i="18"/>
  <c r="E8" i="15"/>
  <c r="C15" i="19"/>
  <c r="C15" i="18"/>
  <c r="C15" i="15"/>
  <c r="C12" i="19"/>
  <c r="C12" i="18"/>
  <c r="C12" i="15"/>
  <c r="D13" i="13"/>
  <c r="G13" i="13" s="1"/>
  <c r="K13" i="13"/>
  <c r="C8" i="19"/>
  <c r="B15" i="15"/>
  <c r="L4" i="16"/>
  <c r="M4" i="16" s="1"/>
  <c r="E14" i="15"/>
  <c r="E14" i="19"/>
  <c r="E14" i="18"/>
  <c r="E13" i="15"/>
  <c r="E13" i="18"/>
  <c r="E13" i="19"/>
  <c r="E12" i="15"/>
  <c r="E12" i="19"/>
  <c r="E12" i="18"/>
  <c r="E8" i="19"/>
  <c r="C9" i="18"/>
  <c r="C8" i="15"/>
  <c r="I12" i="13"/>
  <c r="I11" i="13"/>
  <c r="I10" i="13"/>
  <c r="I9" i="13"/>
  <c r="I8" i="13"/>
  <c r="I7" i="13"/>
  <c r="E13" i="13"/>
  <c r="B11" i="18"/>
  <c r="L3" i="13"/>
  <c r="I6" i="13"/>
  <c r="I5" i="13"/>
  <c r="I4" i="13"/>
  <c r="B8" i="15"/>
  <c r="D11" i="18" l="1"/>
  <c r="D11" i="19"/>
  <c r="D15" i="18"/>
  <c r="D15" i="15"/>
  <c r="D13" i="18"/>
  <c r="D13" i="15"/>
  <c r="D8" i="15"/>
  <c r="D8" i="18"/>
  <c r="D16" i="18"/>
  <c r="D16" i="15"/>
  <c r="D12" i="18"/>
  <c r="D12" i="15"/>
  <c r="D14" i="15"/>
  <c r="D14" i="18"/>
  <c r="D9" i="19"/>
  <c r="D9" i="18"/>
  <c r="D10" i="19"/>
  <c r="D10" i="18"/>
  <c r="D10" i="15"/>
  <c r="C14" i="13"/>
  <c r="F14" i="13" s="1"/>
  <c r="D14" i="13"/>
  <c r="G14" i="13" s="1"/>
  <c r="L6" i="16"/>
  <c r="M6" i="16" s="1"/>
  <c r="E14" i="13"/>
  <c r="H14" i="13" s="1"/>
  <c r="H13" i="13"/>
  <c r="I13" i="13" s="1"/>
  <c r="E17" i="14" l="1"/>
  <c r="I14" i="13"/>
  <c r="B17" i="14" l="1"/>
  <c r="B17" i="18" s="1"/>
  <c r="E17" i="15"/>
  <c r="E17" i="18"/>
  <c r="E17" i="19"/>
  <c r="B17" i="19" l="1"/>
  <c r="B17" i="15"/>
</calcChain>
</file>

<file path=xl/comments1.xml><?xml version="1.0" encoding="utf-8"?>
<comments xmlns="http://schemas.openxmlformats.org/spreadsheetml/2006/main">
  <authors>
    <author>이한울</author>
  </authors>
  <commentList>
    <comment ref="C12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근무일수를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임의
편집을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금지바랍니다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이한울</author>
  </authors>
  <commentList>
    <comment ref="M2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최종직위를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수식입니다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수정않도록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주의바랍니다</t>
        </r>
        <r>
          <rPr>
            <sz val="9"/>
            <color indexed="81"/>
            <rFont val="Tahoma"/>
            <family val="2"/>
          </rPr>
          <t>.</t>
        </r>
      </text>
    </comment>
    <comment ref="M4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최종직급을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수식입니다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수정않도록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주의바랍니다</t>
        </r>
        <r>
          <rPr>
            <sz val="9"/>
            <color indexed="81"/>
            <rFont val="Tahoma"/>
            <family val="2"/>
          </rPr>
          <t>.</t>
        </r>
      </text>
    </comment>
    <comment ref="M6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최종직급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돋움"/>
            <family val="3"/>
            <charset val="129"/>
          </rPr>
          <t>직위를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수식입니다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수정않도록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주의바랍니다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이한울</author>
  </authors>
  <commentList>
    <comment ref="A2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틀은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여러시트에서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당겨오고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 </t>
        </r>
        <r>
          <rPr>
            <sz val="9"/>
            <color indexed="81"/>
            <rFont val="돋움"/>
            <family val="3"/>
            <charset val="129"/>
          </rPr>
          <t>편집하시기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확인바랍니다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4.xml><?xml version="1.0" encoding="utf-8"?>
<comments xmlns="http://schemas.openxmlformats.org/spreadsheetml/2006/main">
  <authors>
    <author>이한울</author>
  </authors>
  <commentList>
    <comment ref="A2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틀은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여러시트에서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당겨오고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 </t>
        </r>
        <r>
          <rPr>
            <sz val="9"/>
            <color indexed="81"/>
            <rFont val="돋움"/>
            <family val="3"/>
            <charset val="129"/>
          </rPr>
          <t>편집하시기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확인바랍니다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5.xml><?xml version="1.0" encoding="utf-8"?>
<comments xmlns="http://schemas.openxmlformats.org/spreadsheetml/2006/main">
  <authors>
    <author>이한울</author>
  </authors>
  <commentList>
    <comment ref="A2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틀은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여러시트에서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당겨오고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 </t>
        </r>
        <r>
          <rPr>
            <sz val="9"/>
            <color indexed="81"/>
            <rFont val="돋움"/>
            <family val="3"/>
            <charset val="129"/>
          </rPr>
          <t>편집하시기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확인바랍니다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comments6.xml><?xml version="1.0" encoding="utf-8"?>
<comments xmlns="http://schemas.openxmlformats.org/spreadsheetml/2006/main">
  <authors>
    <author>이한울</author>
  </authors>
  <commentList>
    <comment ref="A2" authorId="0" shape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틀은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여러시트에서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당겨오고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 </t>
        </r>
        <r>
          <rPr>
            <sz val="9"/>
            <color indexed="81"/>
            <rFont val="돋움"/>
            <family val="3"/>
            <charset val="129"/>
          </rPr>
          <t>편집하시기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확인바랍니다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<sst xmlns="http://schemas.openxmlformats.org/spreadsheetml/2006/main" count="434" uniqueCount="274">
  <si>
    <t>입력일자</t>
  </si>
  <si>
    <t>입력일</t>
    <phoneticPr fontId="2" type="noConversion"/>
  </si>
  <si>
    <t>등록번호</t>
  </si>
  <si>
    <t>국문 성명</t>
  </si>
  <si>
    <t>한자 성명</t>
  </si>
  <si>
    <t>주민등록번호</t>
  </si>
  <si>
    <t>주소지</t>
  </si>
  <si>
    <t>1.부 터</t>
  </si>
  <si>
    <t>1.까 지</t>
  </si>
  <si>
    <t>2.징계연월일</t>
  </si>
  <si>
    <t>2.징계종류</t>
  </si>
  <si>
    <t>2.징계시행청</t>
  </si>
  <si>
    <t>3.징계연월일</t>
  </si>
  <si>
    <t>3.징계종류</t>
  </si>
  <si>
    <t>3.징계시행청</t>
  </si>
  <si>
    <t>4.징계연월일</t>
  </si>
  <si>
    <t>4.징계종류</t>
  </si>
  <si>
    <t>4.징계시행청</t>
  </si>
  <si>
    <t>2.직위해제연월일</t>
  </si>
  <si>
    <t>2.직위해제사유</t>
  </si>
  <si>
    <t>1.직 급</t>
  </si>
  <si>
    <t>1.직 위</t>
  </si>
  <si>
    <t>1.근무 부서</t>
  </si>
  <si>
    <t>2.부 터</t>
  </si>
  <si>
    <t>2.까 지</t>
  </si>
  <si>
    <t>2.직 급</t>
  </si>
  <si>
    <t>2.최종 직위</t>
  </si>
  <si>
    <t>2.근무 부서</t>
  </si>
  <si>
    <t>3.부 터</t>
  </si>
  <si>
    <t>3.까 지</t>
  </si>
  <si>
    <t>3.직 급</t>
  </si>
  <si>
    <t>3.최종 직위</t>
  </si>
  <si>
    <t>3.근무 부서</t>
  </si>
  <si>
    <t>4.부 터</t>
  </si>
  <si>
    <t>4.까 지</t>
  </si>
  <si>
    <t>4.직 급</t>
  </si>
  <si>
    <t>4.최종 직위</t>
  </si>
  <si>
    <t>4.근무 부서</t>
  </si>
  <si>
    <t>5.부 터</t>
  </si>
  <si>
    <t>5.까 지</t>
  </si>
  <si>
    <t>5.직 급</t>
  </si>
  <si>
    <t>5.최종 직위</t>
  </si>
  <si>
    <t>5.근무 부서</t>
  </si>
  <si>
    <t>6.부 터</t>
  </si>
  <si>
    <t>6.까 지</t>
  </si>
  <si>
    <t>6.직 급</t>
  </si>
  <si>
    <t>6.최종 직위</t>
  </si>
  <si>
    <t>6.근무 부서</t>
  </si>
  <si>
    <t>7.부 터</t>
  </si>
  <si>
    <t>7.까 지</t>
  </si>
  <si>
    <t>7.직 급</t>
  </si>
  <si>
    <t>7.최종 직위</t>
  </si>
  <si>
    <t>7.근무 부서</t>
  </si>
  <si>
    <t>8.부 터</t>
  </si>
  <si>
    <t>8.까 지</t>
  </si>
  <si>
    <t>8.직 급</t>
  </si>
  <si>
    <t>8.최종 직위</t>
  </si>
  <si>
    <t>8.근무 부서</t>
  </si>
  <si>
    <t>9.부 터</t>
  </si>
  <si>
    <t>9.까 지</t>
  </si>
  <si>
    <t>9.직 급</t>
  </si>
  <si>
    <t>9.최종 직위</t>
  </si>
  <si>
    <t>9.근무 부서</t>
  </si>
  <si>
    <t>1.포상연월일</t>
  </si>
  <si>
    <t>1.포상종류</t>
  </si>
  <si>
    <t>1.포상시행청</t>
  </si>
  <si>
    <t>2.포상연월일</t>
  </si>
  <si>
    <t>2.포상종류</t>
  </si>
  <si>
    <t>2.포상시행청</t>
  </si>
  <si>
    <t>3.포상연월일</t>
  </si>
  <si>
    <t>3.포상종류</t>
  </si>
  <si>
    <t>3.포상시행청</t>
  </si>
  <si>
    <t>4.포상연월일</t>
  </si>
  <si>
    <t>4.포상종류</t>
  </si>
  <si>
    <t>4.포상시행청</t>
  </si>
  <si>
    <t>1.징계연월일</t>
  </si>
  <si>
    <t>1.징계종류</t>
  </si>
  <si>
    <t>1.징계시행청</t>
  </si>
  <si>
    <t>1.직위해제연월일</t>
  </si>
  <si>
    <t>1.직위해제사유</t>
  </si>
  <si>
    <t>1.직위해제처분청</t>
  </si>
  <si>
    <t>2.직위해제처분청</t>
    <phoneticPr fontId="2" type="noConversion"/>
  </si>
  <si>
    <t>퇴직사유</t>
    <phoneticPr fontId="2" type="noConversion"/>
  </si>
  <si>
    <t>등록번호</t>
    <phoneticPr fontId="2" type="noConversion"/>
  </si>
  <si>
    <t>퇴직사유</t>
    <phoneticPr fontId="2" type="noConversion"/>
  </si>
  <si>
    <t>경   력   증   명   서</t>
    <phoneticPr fontId="2" type="noConversion"/>
  </si>
  <si>
    <t>인적
사항</t>
    <phoneticPr fontId="2" type="noConversion"/>
  </si>
  <si>
    <t>성  명</t>
    <phoneticPr fontId="2" type="noConversion"/>
  </si>
  <si>
    <t>한 글</t>
    <phoneticPr fontId="2" type="noConversion"/>
  </si>
  <si>
    <t>한 자</t>
    <phoneticPr fontId="2" type="noConversion"/>
  </si>
  <si>
    <t>주  소</t>
    <phoneticPr fontId="2" type="noConversion"/>
  </si>
  <si>
    <t>경력
사항</t>
    <phoneticPr fontId="2" type="noConversion"/>
  </si>
  <si>
    <t>근무 기간</t>
    <phoneticPr fontId="2" type="noConversion"/>
  </si>
  <si>
    <t>직  급</t>
    <phoneticPr fontId="2" type="noConversion"/>
  </si>
  <si>
    <t>직  위</t>
    <phoneticPr fontId="2" type="noConversion"/>
  </si>
  <si>
    <t>근무 부서</t>
    <phoneticPr fontId="2" type="noConversion"/>
  </si>
  <si>
    <t>부   터</t>
    <phoneticPr fontId="2" type="noConversion"/>
  </si>
  <si>
    <t>까  지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</si>
  <si>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</si>
  <si>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</si>
  <si>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</si>
  <si>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근무연한</t>
    <phoneticPr fontId="2" type="noConversion"/>
  </si>
  <si>
    <t>최종직위(직급)</t>
    <phoneticPr fontId="2" type="noConversion"/>
  </si>
  <si>
    <t>퇴직사유</t>
    <phoneticPr fontId="2" type="noConversion"/>
  </si>
  <si>
    <t>상벌
사항</t>
    <phoneticPr fontId="2" type="noConversion"/>
  </si>
  <si>
    <t>포     상</t>
    <phoneticPr fontId="2" type="noConversion"/>
  </si>
  <si>
    <t>징     계</t>
    <phoneticPr fontId="2" type="noConversion"/>
  </si>
  <si>
    <t>연월일</t>
    <phoneticPr fontId="2" type="noConversion"/>
  </si>
  <si>
    <t>종  류</t>
    <phoneticPr fontId="2" type="noConversion"/>
  </si>
  <si>
    <t>시 행 청</t>
    <phoneticPr fontId="2" type="noConversion"/>
  </si>
  <si>
    <t>연월일</t>
    <phoneticPr fontId="2" type="noConversion"/>
  </si>
  <si>
    <t>종 류</t>
    <phoneticPr fontId="2" type="noConversion"/>
  </si>
  <si>
    <t>시행청</t>
    <phoneticPr fontId="2" type="noConversion"/>
  </si>
  <si>
    <t>직위
해제</t>
    <phoneticPr fontId="2" type="noConversion"/>
  </si>
  <si>
    <t>사                      유</t>
    <phoneticPr fontId="2" type="noConversion"/>
  </si>
  <si>
    <t xml:space="preserve"> 처분청</t>
    <phoneticPr fontId="2" type="noConversion"/>
  </si>
  <si>
    <t>용도</t>
    <phoneticPr fontId="2" type="noConversion"/>
  </si>
  <si>
    <t>위와 같이 증명합니다.</t>
    <phoneticPr fontId="2" type="noConversion"/>
  </si>
  <si>
    <t>경   력   증   명   서</t>
    <phoneticPr fontId="2" type="noConversion"/>
  </si>
  <si>
    <t>인적
사항</t>
    <phoneticPr fontId="2" type="noConversion"/>
  </si>
  <si>
    <t>성  명</t>
    <phoneticPr fontId="2" type="noConversion"/>
  </si>
  <si>
    <t>한 글</t>
    <phoneticPr fontId="2" type="noConversion"/>
  </si>
  <si>
    <t>한 자</t>
    <phoneticPr fontId="2" type="noConversion"/>
  </si>
  <si>
    <t>주  소</t>
    <phoneticPr fontId="2" type="noConversion"/>
  </si>
  <si>
    <t>경력
사항</t>
    <phoneticPr fontId="2" type="noConversion"/>
  </si>
  <si>
    <t>근무 기간</t>
    <phoneticPr fontId="2" type="noConversion"/>
  </si>
  <si>
    <t>직  급</t>
    <phoneticPr fontId="2" type="noConversion"/>
  </si>
  <si>
    <t>직  위</t>
    <phoneticPr fontId="2" type="noConversion"/>
  </si>
  <si>
    <t>근무 부서</t>
    <phoneticPr fontId="2" type="noConversion"/>
  </si>
  <si>
    <t>부   터</t>
    <phoneticPr fontId="2" type="noConversion"/>
  </si>
  <si>
    <t>까  지</t>
    <phoneticPr fontId="2" type="noConversion"/>
  </si>
  <si>
    <t>근무연한</t>
    <phoneticPr fontId="2" type="noConversion"/>
  </si>
  <si>
    <t>최종직위(직급)</t>
    <phoneticPr fontId="2" type="noConversion"/>
  </si>
  <si>
    <t>퇴직사유</t>
    <phoneticPr fontId="2" type="noConversion"/>
  </si>
  <si>
    <t>상벌
사항</t>
    <phoneticPr fontId="2" type="noConversion"/>
  </si>
  <si>
    <t>포     상</t>
    <phoneticPr fontId="2" type="noConversion"/>
  </si>
  <si>
    <t>징     계</t>
    <phoneticPr fontId="2" type="noConversion"/>
  </si>
  <si>
    <t>연월일</t>
    <phoneticPr fontId="2" type="noConversion"/>
  </si>
  <si>
    <t>종  류</t>
    <phoneticPr fontId="2" type="noConversion"/>
  </si>
  <si>
    <t>시 행 청</t>
    <phoneticPr fontId="2" type="noConversion"/>
  </si>
  <si>
    <t>종 류</t>
    <phoneticPr fontId="2" type="noConversion"/>
  </si>
  <si>
    <t>시행청</t>
    <phoneticPr fontId="2" type="noConversion"/>
  </si>
  <si>
    <t>직위
해제</t>
    <phoneticPr fontId="2" type="noConversion"/>
  </si>
  <si>
    <t>사                      유</t>
    <phoneticPr fontId="2" type="noConversion"/>
  </si>
  <si>
    <t xml:space="preserve"> 처분청</t>
    <phoneticPr fontId="2" type="noConversion"/>
  </si>
  <si>
    <t>용도</t>
    <phoneticPr fontId="2" type="noConversion"/>
  </si>
  <si>
    <t>위와 같이 증명합니다.</t>
    <phoneticPr fontId="2" type="noConversion"/>
  </si>
  <si>
    <t>기간 계산</t>
    <phoneticPr fontId="2" type="noConversion"/>
  </si>
  <si>
    <t>정재 년</t>
    <phoneticPr fontId="2" type="noConversion"/>
  </si>
  <si>
    <t>정재 월</t>
    <phoneticPr fontId="2" type="noConversion"/>
  </si>
  <si>
    <t>정재 일</t>
    <phoneticPr fontId="2" type="noConversion"/>
  </si>
  <si>
    <t>발급번호</t>
    <phoneticPr fontId="2" type="noConversion"/>
  </si>
  <si>
    <t>담당자</t>
    <phoneticPr fontId="2" type="noConversion"/>
  </si>
  <si>
    <t>기관</t>
    <phoneticPr fontId="2" type="noConversion"/>
  </si>
  <si>
    <t>발급용도</t>
    <phoneticPr fontId="2" type="noConversion"/>
  </si>
  <si>
    <t>인</t>
    <phoneticPr fontId="2" type="noConversion"/>
  </si>
  <si>
    <t>☆ 기능 추가</t>
    <phoneticPr fontId="2" type="noConversion"/>
  </si>
  <si>
    <t>☆ 기능 제거</t>
    <phoneticPr fontId="2" type="noConversion"/>
  </si>
  <si>
    <t>수정일자:</t>
    <phoneticPr fontId="2" type="noConversion"/>
  </si>
  <si>
    <t>자료 입력하기</t>
    <phoneticPr fontId="4" type="noConversion"/>
  </si>
  <si>
    <r>
      <t>자료 수정하기 (</t>
    </r>
    <r>
      <rPr>
        <sz val="20"/>
        <color indexed="10"/>
        <rFont val="굴림체"/>
        <family val="3"/>
        <charset val="129"/>
      </rPr>
      <t>→</t>
    </r>
    <r>
      <rPr>
        <sz val="20"/>
        <rFont val="굴림체"/>
        <family val="3"/>
        <charset val="129"/>
      </rPr>
      <t xml:space="preserve">를 통해 목록을 보고 수정하여 </t>
    </r>
    <r>
      <rPr>
        <sz val="20"/>
        <color indexed="10"/>
        <rFont val="굴림체"/>
        <family val="3"/>
        <charset val="129"/>
      </rPr>
      <t>저장</t>
    </r>
    <r>
      <rPr>
        <sz val="20"/>
        <rFont val="굴림체"/>
        <family val="3"/>
        <charset val="129"/>
      </rPr>
      <t>)</t>
    </r>
    <phoneticPr fontId="4" type="noConversion"/>
  </si>
  <si>
    <r>
      <t>자료 출력하기 (</t>
    </r>
    <r>
      <rPr>
        <sz val="20"/>
        <color indexed="10"/>
        <rFont val="굴림체"/>
        <family val="3"/>
        <charset val="129"/>
      </rPr>
      <t>출력</t>
    </r>
    <r>
      <rPr>
        <sz val="20"/>
        <rFont val="굴림체"/>
        <family val="3"/>
        <charset val="129"/>
      </rPr>
      <t>을 누르고 일반/팩스민원용 선택)</t>
    </r>
    <phoneticPr fontId="4" type="noConversion"/>
  </si>
  <si>
    <t>직위</t>
    <phoneticPr fontId="2" type="noConversion"/>
  </si>
  <si>
    <t>직급</t>
    <phoneticPr fontId="2" type="noConversion"/>
  </si>
  <si>
    <t>총경력</t>
    <phoneticPr fontId="2" type="noConversion"/>
  </si>
  <si>
    <t>오늘날짜</t>
    <phoneticPr fontId="2" type="noConversion"/>
  </si>
  <si>
    <t>선택번호</t>
    <phoneticPr fontId="2" type="noConversion"/>
  </si>
  <si>
    <t>검색을 주민등록번호에서 이름검색으로 바꿈</t>
    <phoneticPr fontId="2" type="noConversion"/>
  </si>
  <si>
    <r>
      <t>수정창에서</t>
    </r>
    <r>
      <rPr>
        <b/>
        <sz val="10"/>
        <rFont val="돋움"/>
        <family val="3"/>
        <charset val="129"/>
      </rPr>
      <t xml:space="preserve"> =today()</t>
    </r>
    <r>
      <rPr>
        <sz val="10"/>
        <rFont val="돋움"/>
        <family val="3"/>
        <charset val="129"/>
      </rPr>
      <t>로 오늘날짜를 입력하는 방식 제거 (오류발생됨)</t>
    </r>
    <phoneticPr fontId="2" type="noConversion"/>
  </si>
  <si>
    <t>최종 직급, 직위가 나타나도록 바로잡음 (종전: 최종 직급, 최종 직위따로 나타나는 문제 해결)</t>
    <phoneticPr fontId="2" type="noConversion"/>
  </si>
  <si>
    <t>자료 검색하기 (한글성명 활용)</t>
    <phoneticPr fontId="4" type="noConversion"/>
  </si>
  <si>
    <r>
      <t xml:space="preserve">네이스 발급창 생성 </t>
    </r>
    <r>
      <rPr>
        <b/>
        <sz val="10"/>
        <rFont val="돋움"/>
        <family val="3"/>
        <charset val="129"/>
      </rPr>
      <t>(IE8에서 접속 가능)</t>
    </r>
    <phoneticPr fontId="2" type="noConversion"/>
  </si>
  <si>
    <t>날짜정보 입력시 자동 하이픈 추가 (1234-12-12)</t>
    <phoneticPr fontId="2" type="noConversion"/>
  </si>
  <si>
    <t>1경력</t>
    <phoneticPr fontId="2" type="noConversion"/>
  </si>
  <si>
    <t>2경력</t>
  </si>
  <si>
    <t>3경력</t>
  </si>
  <si>
    <t>4경력</t>
  </si>
  <si>
    <t>5경력</t>
  </si>
  <si>
    <t>6경력</t>
  </si>
  <si>
    <t>7경력</t>
  </si>
  <si>
    <t>8경력</t>
  </si>
  <si>
    <t>9경력</t>
  </si>
  <si>
    <t>자료 수정창에서 각자료마다의 근무년수를 팁정보로 노출</t>
    <phoneticPr fontId="2" type="noConversion"/>
  </si>
  <si>
    <t>기관 연락처</t>
    <phoneticPr fontId="2" type="noConversion"/>
  </si>
  <si>
    <t>네이스 발급창 연결방법 개선 (보안문제로 인해 IE창을 별도로 연결)</t>
    <phoneticPr fontId="2" type="noConversion"/>
  </si>
  <si>
    <t>1과목</t>
    <phoneticPr fontId="2" type="noConversion"/>
  </si>
  <si>
    <t>2과목</t>
  </si>
  <si>
    <t>3과목</t>
  </si>
  <si>
    <t>4과목</t>
  </si>
  <si>
    <t>5과목</t>
  </si>
  <si>
    <t>6과목</t>
  </si>
  <si>
    <t>7과목</t>
  </si>
  <si>
    <t>8과목</t>
  </si>
  <si>
    <t>9과목</t>
  </si>
  <si>
    <t>당시 지도과목란 추가 (옵션)</t>
    <phoneticPr fontId="2" type="noConversion"/>
  </si>
  <si>
    <t xml:space="preserve">            인</t>
    <phoneticPr fontId="2" type="noConversion"/>
  </si>
  <si>
    <t>담당
과목</t>
    <phoneticPr fontId="2" type="noConversion"/>
  </si>
  <si>
    <t>유저폼1 캡션에 학교명 기재</t>
    <phoneticPr fontId="2" type="noConversion"/>
  </si>
  <si>
    <t>인터넷 주소 검색창 추가</t>
    <phoneticPr fontId="2" type="noConversion"/>
  </si>
  <si>
    <t>☆ 세부기능 변경</t>
    <phoneticPr fontId="2" type="noConversion"/>
  </si>
  <si>
    <t>저장된자료만 출력에서 출력버튼을 누를경우 현재화면 출력으로 변경, 수정자료는 별도로 저장해야함</t>
    <phoneticPr fontId="2" type="noConversion"/>
  </si>
  <si>
    <r>
      <t xml:space="preserve">경력증명서 종료일자가 오늘날짜일 경우 </t>
    </r>
    <r>
      <rPr>
        <b/>
        <sz val="10"/>
        <color indexed="30"/>
        <rFont val="돋움"/>
        <family val="3"/>
        <charset val="129"/>
      </rPr>
      <t>'20OO년 OO월 현재까지'</t>
    </r>
    <r>
      <rPr>
        <sz val="10"/>
        <rFont val="돋움"/>
        <family val="3"/>
        <charset val="129"/>
      </rPr>
      <t>로 나타남</t>
    </r>
    <phoneticPr fontId="2" type="noConversion"/>
  </si>
  <si>
    <t>수학</t>
  </si>
  <si>
    <t>국어</t>
  </si>
  <si>
    <t>영어</t>
  </si>
  <si>
    <t>근무기간을 수정시 총 근무연한도 실시간 반영되도록 수정</t>
    <phoneticPr fontId="2" type="noConversion"/>
  </si>
  <si>
    <t>퇴직사유 정재</t>
    <phoneticPr fontId="2" type="noConversion"/>
  </si>
  <si>
    <t>최종근무일자가 오늘일 경우 자동으로 퇴직사유에 '재직중'으로 출력되도록 수정</t>
    <phoneticPr fontId="2" type="noConversion"/>
  </si>
  <si>
    <t>사회</t>
  </si>
  <si>
    <t>재직중</t>
    <phoneticPr fontId="2" type="noConversion"/>
  </si>
  <si>
    <t>직인</t>
    <phoneticPr fontId="2" type="noConversion"/>
  </si>
  <si>
    <t>PC-FAX로 팩스 바로  송신</t>
    <phoneticPr fontId="2" type="noConversion"/>
  </si>
  <si>
    <t>생년월일</t>
    <phoneticPr fontId="2" type="noConversion"/>
  </si>
  <si>
    <t>생년월일</t>
    <phoneticPr fontId="2" type="noConversion"/>
  </si>
  <si>
    <t>생년월일</t>
    <phoneticPr fontId="2" type="noConversion"/>
  </si>
  <si>
    <t>생년월일</t>
    <phoneticPr fontId="2" type="noConversion"/>
  </si>
  <si>
    <t>주민번호대신 생년월일로 출력</t>
    <phoneticPr fontId="2" type="noConversion"/>
  </si>
  <si>
    <t>2011-01-11 오전 9:58:49</t>
    <phoneticPr fontId="2" type="noConversion"/>
  </si>
  <si>
    <t>홍길동</t>
    <phoneticPr fontId="2" type="noConversion"/>
  </si>
  <si>
    <t>洪길동</t>
    <phoneticPr fontId="2" type="noConversion"/>
  </si>
  <si>
    <t>840101-1111111</t>
    <phoneticPr fontId="2" type="noConversion"/>
  </si>
  <si>
    <t>서울 영등포구 여의도동  국회</t>
    <phoneticPr fontId="2" type="noConversion"/>
  </si>
  <si>
    <t>직급1</t>
    <phoneticPr fontId="2" type="noConversion"/>
  </si>
  <si>
    <t>직위1</t>
    <phoneticPr fontId="2" type="noConversion"/>
  </si>
  <si>
    <t>부서1</t>
    <phoneticPr fontId="2" type="noConversion"/>
  </si>
  <si>
    <t>직급2</t>
    <phoneticPr fontId="2" type="noConversion"/>
  </si>
  <si>
    <t>직위2</t>
    <phoneticPr fontId="2" type="noConversion"/>
  </si>
  <si>
    <t>부서2</t>
    <phoneticPr fontId="2" type="noConversion"/>
  </si>
  <si>
    <t>직급3</t>
    <phoneticPr fontId="2" type="noConversion"/>
  </si>
  <si>
    <t>직위3</t>
    <phoneticPr fontId="2" type="noConversion"/>
  </si>
  <si>
    <t>부서3</t>
    <phoneticPr fontId="2" type="noConversion"/>
  </si>
  <si>
    <t>직급4</t>
    <phoneticPr fontId="2" type="noConversion"/>
  </si>
  <si>
    <t>직위4</t>
    <phoneticPr fontId="2" type="noConversion"/>
  </si>
  <si>
    <t>부서4</t>
    <phoneticPr fontId="2" type="noConversion"/>
  </si>
  <si>
    <t>직급5</t>
    <phoneticPr fontId="2" type="noConversion"/>
  </si>
  <si>
    <t>직위5</t>
    <phoneticPr fontId="2" type="noConversion"/>
  </si>
  <si>
    <t>부서5</t>
    <phoneticPr fontId="2" type="noConversion"/>
  </si>
  <si>
    <t>직급6</t>
    <phoneticPr fontId="2" type="noConversion"/>
  </si>
  <si>
    <t>직위6</t>
    <phoneticPr fontId="2" type="noConversion"/>
  </si>
  <si>
    <t>부서6</t>
    <phoneticPr fontId="2" type="noConversion"/>
  </si>
  <si>
    <t>직급7</t>
    <phoneticPr fontId="2" type="noConversion"/>
  </si>
  <si>
    <t>직위7</t>
    <phoneticPr fontId="2" type="noConversion"/>
  </si>
  <si>
    <t>부서7</t>
    <phoneticPr fontId="2" type="noConversion"/>
  </si>
  <si>
    <t>직급8</t>
    <phoneticPr fontId="2" type="noConversion"/>
  </si>
  <si>
    <t>직위8</t>
    <phoneticPr fontId="2" type="noConversion"/>
  </si>
  <si>
    <t>부서8</t>
    <phoneticPr fontId="2" type="noConversion"/>
  </si>
  <si>
    <t>직급9</t>
    <phoneticPr fontId="2" type="noConversion"/>
  </si>
  <si>
    <t>직위9</t>
    <phoneticPr fontId="2" type="noConversion"/>
  </si>
  <si>
    <t>부서9</t>
    <phoneticPr fontId="2" type="noConversion"/>
  </si>
  <si>
    <t>종류1</t>
    <phoneticPr fontId="2" type="noConversion"/>
  </si>
  <si>
    <t>시행청1</t>
    <phoneticPr fontId="2" type="noConversion"/>
  </si>
  <si>
    <t>종류2</t>
    <phoneticPr fontId="2" type="noConversion"/>
  </si>
  <si>
    <t>시행청2</t>
    <phoneticPr fontId="2" type="noConversion"/>
  </si>
  <si>
    <t>종류3</t>
    <phoneticPr fontId="2" type="noConversion"/>
  </si>
  <si>
    <t>종류3</t>
    <phoneticPr fontId="2" type="noConversion"/>
  </si>
  <si>
    <t>시행청3</t>
    <phoneticPr fontId="2" type="noConversion"/>
  </si>
  <si>
    <t>종류4</t>
    <phoneticPr fontId="2" type="noConversion"/>
  </si>
  <si>
    <t>종류4</t>
    <phoneticPr fontId="2" type="noConversion"/>
  </si>
  <si>
    <t>시행청4</t>
    <phoneticPr fontId="2" type="noConversion"/>
  </si>
  <si>
    <t>사유1</t>
    <phoneticPr fontId="2" type="noConversion"/>
  </si>
  <si>
    <t>처분청1</t>
    <phoneticPr fontId="2" type="noConversion"/>
  </si>
  <si>
    <t>사유2</t>
    <phoneticPr fontId="2" type="noConversion"/>
  </si>
  <si>
    <t>처분청2</t>
    <phoneticPr fontId="2" type="noConversion"/>
  </si>
  <si>
    <t>과학</t>
  </si>
  <si>
    <t>840102-2222222</t>
    <phoneticPr fontId="2" type="noConversion"/>
  </si>
  <si>
    <t>학교제출용</t>
    <phoneticPr fontId="2" type="noConversion"/>
  </si>
  <si>
    <t xml:space="preserve">  </t>
  </si>
  <si>
    <t/>
  </si>
  <si>
    <t xml:space="preserve"> 년 개월 일</t>
  </si>
  <si>
    <t>서울고등학교</t>
    <phoneticPr fontId="2" type="noConversion"/>
  </si>
  <si>
    <t>2011-01-11 오전 9:59:49</t>
    <phoneticPr fontId="2" type="noConversion"/>
  </si>
  <si>
    <t>02)1234-1234</t>
    <phoneticPr fontId="2" type="noConversion"/>
  </si>
  <si>
    <t>R100000000-2019-000</t>
    <phoneticPr fontId="2" type="noConversion"/>
  </si>
  <si>
    <t>홍길순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</si>
</sst>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00_ "/>
    <numFmt numFmtId="177" formatCode="yy&quot;-&quot;m&quot;-&quot;d;@"/>
    <numFmt numFmtId="178" formatCode="yyyy&quot;-&quot;m&quot;-&quot;d;@"/>
    <numFmt numFmtId="179" formatCode="yymmdd"/>
    <numFmt numFmtId="180" formatCode="0_ "/>
    <numFmt numFmtId="181" formatCode="0_);[Red]\(0\)"/>
    <numFmt numFmtId="182" formatCode="[$-412]yy&quot;-&quot;m&quot;-&quot;d\ AM/PM\ h:mm;@"/>
    <numFmt numFmtId="183" formatCode="[$-412]yyyy&quot;-&quot;m&quot;-&quot;d\ AM/PM\ h:mm;@"/>
    <numFmt numFmtId="184" formatCode="[$-412]yyyy&quot;년&quot;\ m&quot;월&quot;\ d&quot;일&quot;\ AM/PM\ h:mm;@"/>
    <numFmt numFmtId="185" formatCode="######\-#######"/>
    <numFmt numFmtId="186" formatCode="&quot;제&quot;\ \ #\ \ \ &quot;호&quot;"/>
    <numFmt numFmtId="187" formatCode="\ #&quot;년&quot;"/>
    <numFmt numFmtId="188" formatCode="yyyy&quot;년&quot;\ m&quot;월&quot;\ d&quot;일&quot;"/>
    <numFmt numFmtId="189" formatCode="m"/>
  </numFmts>
  <fonts count="2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8"/>
      <name val="굴림체"/>
      <family val="3"/>
      <charset val="129"/>
    </font>
    <font>
      <sz val="10"/>
      <name val="돋움"/>
      <family val="3"/>
      <charset val="129"/>
    </font>
    <font>
      <b/>
      <sz val="10"/>
      <color indexed="10"/>
      <name val="굴림체"/>
      <family val="3"/>
      <charset val="129"/>
    </font>
    <font>
      <sz val="42"/>
      <name val="굴림체"/>
      <family val="3"/>
      <charset val="129"/>
    </font>
    <font>
      <b/>
      <sz val="12"/>
      <name val="돋움"/>
      <family val="3"/>
      <charset val="129"/>
    </font>
    <font>
      <b/>
      <sz val="22"/>
      <name val="돋움"/>
      <family val="3"/>
      <charset val="129"/>
    </font>
    <font>
      <sz val="11"/>
      <name val="굴림"/>
      <family val="3"/>
      <charset val="129"/>
    </font>
    <font>
      <sz val="13"/>
      <name val="굴림"/>
      <family val="3"/>
      <charset val="129"/>
    </font>
    <font>
      <sz val="14"/>
      <name val="굴림"/>
      <family val="3"/>
      <charset val="129"/>
    </font>
    <font>
      <sz val="13"/>
      <color indexed="8"/>
      <name val="굴림"/>
      <family val="3"/>
      <charset val="129"/>
    </font>
    <font>
      <b/>
      <sz val="13"/>
      <name val="굴림"/>
      <family val="3"/>
      <charset val="129"/>
    </font>
    <font>
      <b/>
      <sz val="25"/>
      <name val="돋움"/>
      <family val="3"/>
      <charset val="129"/>
    </font>
    <font>
      <b/>
      <sz val="22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1"/>
      <color indexed="9"/>
      <name val="돋움"/>
      <family val="3"/>
      <charset val="129"/>
    </font>
    <font>
      <sz val="13"/>
      <name val="돋움"/>
      <family val="3"/>
      <charset val="129"/>
    </font>
    <font>
      <b/>
      <sz val="10"/>
      <name val="돋움"/>
      <family val="3"/>
      <charset val="129"/>
    </font>
    <font>
      <b/>
      <sz val="10"/>
      <color indexed="30"/>
      <name val="돋움"/>
      <family val="3"/>
      <charset val="129"/>
    </font>
    <font>
      <sz val="20"/>
      <name val="굴림체"/>
      <family val="3"/>
      <charset val="129"/>
    </font>
    <font>
      <sz val="20"/>
      <color indexed="10"/>
      <name val="굴림체"/>
      <family val="3"/>
      <charset val="129"/>
    </font>
    <font>
      <sz val="22"/>
      <name val="굴림"/>
      <family val="3"/>
      <charset val="129"/>
    </font>
    <font>
      <sz val="11"/>
      <color theme="0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53"/>
      </left>
      <right/>
      <top style="thick">
        <color indexed="53"/>
      </top>
      <bottom style="double">
        <color indexed="64"/>
      </bottom>
      <diagonal/>
    </border>
    <border>
      <left/>
      <right style="thin">
        <color indexed="64"/>
      </right>
      <top style="thick">
        <color indexed="53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53"/>
      </top>
      <bottom style="double">
        <color indexed="64"/>
      </bottom>
      <diagonal/>
    </border>
    <border>
      <left style="thin">
        <color indexed="64"/>
      </left>
      <right/>
      <top style="thick">
        <color indexed="53"/>
      </top>
      <bottom style="double">
        <color indexed="64"/>
      </bottom>
      <diagonal/>
    </border>
    <border>
      <left style="thick">
        <color indexed="12"/>
      </left>
      <right/>
      <top style="thick">
        <color indexed="12"/>
      </top>
      <bottom style="double">
        <color indexed="64"/>
      </bottom>
      <diagonal/>
    </border>
    <border>
      <left/>
      <right style="thin">
        <color indexed="64"/>
      </right>
      <top style="thick">
        <color indexed="1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double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" fillId="0" borderId="0"/>
    <xf numFmtId="0" fontId="3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3" applyAlignment="1" applyProtection="1">
      <alignment horizontal="center" vertical="center"/>
    </xf>
    <xf numFmtId="0" fontId="3" fillId="0" borderId="0" xfId="3" applyProtection="1">
      <alignment vertical="center"/>
    </xf>
    <xf numFmtId="0" fontId="7" fillId="0" borderId="0" xfId="3" applyFont="1" applyAlignment="1" applyProtection="1">
      <alignment horizontal="center" vertical="center"/>
    </xf>
    <xf numFmtId="0" fontId="6" fillId="0" borderId="0" xfId="3" applyFont="1" applyBorder="1" applyAlignment="1" applyProtection="1">
      <alignment horizontal="center" vertical="center"/>
    </xf>
    <xf numFmtId="184" fontId="5" fillId="0" borderId="0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 applyProtection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180" fontId="5" fillId="2" borderId="5" xfId="3" applyNumberFormat="1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14" fontId="5" fillId="3" borderId="7" xfId="3" applyNumberFormat="1" applyFont="1" applyFill="1" applyBorder="1" applyAlignment="1">
      <alignment horizontal="center" vertical="center"/>
    </xf>
    <xf numFmtId="14" fontId="5" fillId="3" borderId="8" xfId="3" applyNumberFormat="1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3" fillId="3" borderId="10" xfId="3" applyFont="1" applyFill="1" applyBorder="1" applyAlignment="1" applyProtection="1">
      <alignment horizontal="center" vertical="center"/>
    </xf>
    <xf numFmtId="14" fontId="5" fillId="4" borderId="11" xfId="3" applyNumberFormat="1" applyFont="1" applyFill="1" applyBorder="1" applyAlignment="1">
      <alignment horizontal="center" vertical="center"/>
    </xf>
    <xf numFmtId="14" fontId="5" fillId="4" borderId="12" xfId="3" applyNumberFormat="1" applyFont="1" applyFill="1" applyBorder="1" applyAlignment="1">
      <alignment horizontal="center" vertical="center"/>
    </xf>
    <xf numFmtId="0" fontId="5" fillId="4" borderId="13" xfId="3" applyFont="1" applyFill="1" applyBorder="1" applyAlignment="1">
      <alignment horizontal="center" vertical="center"/>
    </xf>
    <xf numFmtId="0" fontId="3" fillId="4" borderId="14" xfId="3" applyFont="1" applyFill="1" applyBorder="1" applyAlignment="1" applyProtection="1">
      <alignment horizontal="center" vertical="center"/>
    </xf>
    <xf numFmtId="0" fontId="3" fillId="5" borderId="0" xfId="3" applyFont="1" applyFill="1" applyBorder="1" applyAlignment="1" applyProtection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shrinkToFit="1"/>
    </xf>
    <xf numFmtId="0" fontId="1" fillId="0" borderId="0" xfId="2" applyFill="1" applyAlignment="1" applyProtection="1">
      <alignment vertical="center" shrinkToFit="1"/>
    </xf>
    <xf numFmtId="0" fontId="1" fillId="0" borderId="0" xfId="2" applyFont="1" applyFill="1" applyAlignment="1" applyProtection="1">
      <alignment vertical="center" shrinkToFit="1"/>
    </xf>
    <xf numFmtId="0" fontId="9" fillId="0" borderId="0" xfId="2" applyFont="1" applyFill="1" applyBorder="1" applyAlignment="1" applyProtection="1">
      <alignment horizontal="center" vertical="center" shrinkToFit="1"/>
    </xf>
    <xf numFmtId="0" fontId="10" fillId="0" borderId="15" xfId="2" applyFont="1" applyFill="1" applyBorder="1" applyAlignment="1" applyProtection="1">
      <alignment horizontal="center" vertical="center" shrinkToFit="1"/>
    </xf>
    <xf numFmtId="57" fontId="10" fillId="0" borderId="15" xfId="2" applyNumberFormat="1" applyFont="1" applyFill="1" applyBorder="1" applyAlignment="1" applyProtection="1">
      <alignment horizontal="center" vertical="center" shrinkToFit="1"/>
    </xf>
    <xf numFmtId="0" fontId="11" fillId="0" borderId="15" xfId="2" applyNumberFormat="1" applyFont="1" applyFill="1" applyBorder="1" applyAlignment="1" applyProtection="1">
      <alignment horizontal="center" vertical="center" shrinkToFit="1"/>
    </xf>
    <xf numFmtId="0" fontId="1" fillId="0" borderId="0" xfId="2" applyFill="1" applyBorder="1" applyAlignment="1" applyProtection="1">
      <alignment horizontal="center" vertical="center" shrinkToFit="1"/>
    </xf>
    <xf numFmtId="0" fontId="10" fillId="0" borderId="16" xfId="2" applyFont="1" applyFill="1" applyBorder="1" applyAlignment="1" applyProtection="1">
      <alignment horizontal="center" vertical="center" shrinkToFit="1"/>
    </xf>
    <xf numFmtId="0" fontId="13" fillId="0" borderId="0" xfId="2" applyFont="1" applyFill="1" applyBorder="1" applyAlignment="1" applyProtection="1">
      <alignment horizontal="center" vertical="center"/>
    </xf>
    <xf numFmtId="0" fontId="1" fillId="0" borderId="0" xfId="2" applyFill="1" applyBorder="1" applyAlignment="1" applyProtection="1">
      <alignment horizontal="left" vertical="center" indent="1" shrinkToFit="1"/>
    </xf>
    <xf numFmtId="14" fontId="10" fillId="0" borderId="15" xfId="2" applyNumberFormat="1" applyFont="1" applyFill="1" applyBorder="1" applyAlignment="1" applyProtection="1">
      <alignment horizontal="center" vertical="center" shrinkToFit="1"/>
    </xf>
    <xf numFmtId="0" fontId="10" fillId="6" borderId="15" xfId="2" applyFont="1" applyFill="1" applyBorder="1" applyAlignment="1" applyProtection="1">
      <alignment horizontal="center" vertical="center" shrinkToFit="1"/>
      <protection locked="0"/>
    </xf>
    <xf numFmtId="0" fontId="10" fillId="6" borderId="17" xfId="2" applyFont="1" applyFill="1" applyBorder="1" applyAlignment="1" applyProtection="1">
      <alignment horizontal="center" vertical="center" shrinkToFit="1"/>
      <protection locked="0"/>
    </xf>
    <xf numFmtId="0" fontId="10" fillId="6" borderId="18" xfId="2" applyFont="1" applyFill="1" applyBorder="1" applyAlignment="1" applyProtection="1">
      <alignment horizontal="center" vertical="center" shrinkToFit="1"/>
      <protection locked="0"/>
    </xf>
    <xf numFmtId="0" fontId="10" fillId="6" borderId="19" xfId="2" applyFont="1" applyFill="1" applyBorder="1" applyAlignment="1" applyProtection="1">
      <alignment horizontal="center" vertical="center" shrinkToFit="1"/>
      <protection locked="0"/>
    </xf>
    <xf numFmtId="0" fontId="1" fillId="0" borderId="0" xfId="2" applyFill="1" applyAlignment="1" applyProtection="1">
      <alignment horizontal="center" vertical="center" shrinkToFit="1"/>
    </xf>
    <xf numFmtId="0" fontId="1" fillId="0" borderId="0" xfId="2" applyFont="1" applyFill="1" applyAlignment="1" applyProtection="1">
      <alignment horizontal="center" vertical="center" shrinkToFit="1"/>
    </xf>
    <xf numFmtId="14" fontId="10" fillId="6" borderId="15" xfId="2" applyNumberFormat="1" applyFont="1" applyFill="1" applyBorder="1" applyAlignment="1" applyProtection="1">
      <alignment horizontal="center" vertical="center" shrinkToFit="1"/>
      <protection locked="0"/>
    </xf>
    <xf numFmtId="14" fontId="10" fillId="6" borderId="17" xfId="2" applyNumberFormat="1" applyFont="1" applyFill="1" applyBorder="1" applyAlignment="1" applyProtection="1">
      <alignment horizontal="center" vertical="center" shrinkToFit="1"/>
      <protection locked="0"/>
    </xf>
    <xf numFmtId="14" fontId="10" fillId="6" borderId="19" xfId="2" applyNumberFormat="1" applyFont="1" applyFill="1" applyBorder="1" applyAlignment="1" applyProtection="1">
      <alignment horizontal="center" vertical="center" shrinkToFit="1"/>
      <protection locked="0"/>
    </xf>
    <xf numFmtId="178" fontId="10" fillId="6" borderId="15" xfId="2" applyNumberFormat="1" applyFont="1" applyFill="1" applyBorder="1" applyAlignment="1" applyProtection="1">
      <alignment horizontal="center" vertical="center" shrinkToFit="1"/>
      <protection locked="0"/>
    </xf>
    <xf numFmtId="0" fontId="10" fillId="6" borderId="16" xfId="2" applyFont="1" applyFill="1" applyBorder="1" applyAlignment="1" applyProtection="1">
      <alignment horizontal="center" vertical="center" shrinkToFit="1"/>
      <protection locked="0"/>
    </xf>
    <xf numFmtId="0" fontId="1" fillId="0" borderId="0" xfId="2" applyFill="1" applyBorder="1" applyAlignment="1" applyProtection="1">
      <alignment horizontal="left" vertical="center" indent="2" shrinkToFit="1"/>
    </xf>
    <xf numFmtId="188" fontId="1" fillId="0" borderId="0" xfId="2" applyNumberFormat="1" applyFill="1" applyBorder="1" applyAlignment="1" applyProtection="1">
      <alignment horizontal="center" vertical="center" shrinkToFit="1"/>
    </xf>
    <xf numFmtId="188" fontId="11" fillId="0" borderId="20" xfId="2" applyNumberFormat="1" applyFont="1" applyFill="1" applyBorder="1" applyAlignment="1" applyProtection="1">
      <alignment horizontal="center" vertical="center" shrinkToFit="1"/>
    </xf>
    <xf numFmtId="188" fontId="11" fillId="0" borderId="0" xfId="2" applyNumberFormat="1" applyFont="1" applyFill="1" applyBorder="1" applyAlignment="1" applyProtection="1">
      <alignment horizontal="center" vertical="center" shrinkToFit="1"/>
    </xf>
    <xf numFmtId="188" fontId="11" fillId="0" borderId="21" xfId="2" applyNumberFormat="1" applyFont="1" applyFill="1" applyBorder="1" applyAlignment="1" applyProtection="1">
      <alignment horizontal="center" vertical="center" shrinkToFit="1"/>
    </xf>
    <xf numFmtId="0" fontId="16" fillId="0" borderId="22" xfId="2" applyFont="1" applyFill="1" applyBorder="1" applyAlignment="1" applyProtection="1">
      <alignment vertical="center" shrinkToFit="1"/>
    </xf>
    <xf numFmtId="0" fontId="10" fillId="0" borderId="23" xfId="0" applyFont="1" applyFill="1" applyBorder="1" applyAlignment="1" applyProtection="1">
      <alignment vertical="center"/>
    </xf>
    <xf numFmtId="0" fontId="10" fillId="0" borderId="24" xfId="0" applyFont="1" applyFill="1" applyBorder="1" applyAlignment="1" applyProtection="1">
      <alignment vertical="center"/>
    </xf>
    <xf numFmtId="14" fontId="5" fillId="7" borderId="0" xfId="0" applyNumberFormat="1" applyFont="1" applyFill="1" applyBorder="1" applyAlignment="1">
      <alignment horizontal="center" vertical="center" shrinkToFit="1"/>
    </xf>
    <xf numFmtId="181" fontId="5" fillId="7" borderId="0" xfId="0" applyNumberFormat="1" applyFont="1" applyFill="1" applyBorder="1" applyAlignment="1">
      <alignment horizontal="center" vertical="center" shrinkToFit="1"/>
    </xf>
    <xf numFmtId="0" fontId="5" fillId="7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4" fontId="5" fillId="7" borderId="0" xfId="0" applyNumberFormat="1" applyFont="1" applyFill="1" applyBorder="1" applyAlignment="1">
      <alignment horizontal="center" vertical="center"/>
    </xf>
    <xf numFmtId="14" fontId="5" fillId="7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2" applyFont="1" applyFill="1" applyAlignment="1" applyProtection="1">
      <alignment vertical="center" shrinkToFit="1"/>
    </xf>
    <xf numFmtId="14" fontId="10" fillId="6" borderId="25" xfId="2" applyNumberFormat="1" applyFont="1" applyFill="1" applyBorder="1" applyAlignment="1" applyProtection="1">
      <alignment horizontal="center" vertical="center" shrinkToFit="1"/>
      <protection locked="0"/>
    </xf>
    <xf numFmtId="14" fontId="10" fillId="6" borderId="26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0" xfId="2" applyFill="1" applyBorder="1" applyAlignment="1" applyProtection="1">
      <alignment horizontal="center" vertical="center" shrinkToFit="1"/>
    </xf>
    <xf numFmtId="0" fontId="0" fillId="0" borderId="0" xfId="2" applyFont="1" applyFill="1" applyAlignment="1" applyProtection="1">
      <alignment horizontal="right" vertical="center" shrinkToFit="1"/>
    </xf>
    <xf numFmtId="0" fontId="0" fillId="0" borderId="0" xfId="2" applyFont="1" applyFill="1" applyAlignment="1" applyProtection="1">
      <alignment horizontal="left" vertical="center" shrinkToFit="1"/>
    </xf>
    <xf numFmtId="18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vertical="center" shrinkToFit="1"/>
    </xf>
    <xf numFmtId="0" fontId="5" fillId="6" borderId="0" xfId="0" applyFont="1" applyFill="1" applyAlignment="1">
      <alignment horizontal="left" vertical="center" shrinkToFit="1"/>
    </xf>
    <xf numFmtId="177" fontId="23" fillId="6" borderId="0" xfId="0" applyNumberFormat="1" applyFont="1" applyFill="1" applyAlignment="1">
      <alignment horizontal="left" vertical="center" shrinkToFit="1"/>
    </xf>
    <xf numFmtId="179" fontId="5" fillId="0" borderId="0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 shrinkToFit="1"/>
    </xf>
    <xf numFmtId="0" fontId="5" fillId="7" borderId="0" xfId="0" applyFont="1" applyFill="1" applyBorder="1" applyAlignment="1">
      <alignment horizontal="center" vertical="center" shrinkToFit="1"/>
    </xf>
    <xf numFmtId="0" fontId="5" fillId="7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0" fillId="7" borderId="0" xfId="0" applyFill="1" applyAlignment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181" fontId="5" fillId="7" borderId="0" xfId="0" applyNumberFormat="1" applyFont="1" applyFill="1" applyAlignment="1">
      <alignment horizontal="center" vertical="center" shrinkToFit="1"/>
    </xf>
    <xf numFmtId="0" fontId="5" fillId="7" borderId="0" xfId="0" applyNumberFormat="1" applyFont="1" applyFill="1" applyAlignment="1">
      <alignment horizontal="center" vertical="center" shrinkToFit="1"/>
    </xf>
    <xf numFmtId="0" fontId="0" fillId="0" borderId="0" xfId="0" applyNumberFormat="1" applyAlignment="1">
      <alignment vertical="center" shrinkToFit="1"/>
    </xf>
    <xf numFmtId="14" fontId="0" fillId="0" borderId="0" xfId="0" applyNumberFormat="1" applyAlignment="1">
      <alignment vertical="center" shrinkToFit="1"/>
    </xf>
    <xf numFmtId="14" fontId="5" fillId="0" borderId="0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10" fillId="0" borderId="26" xfId="2" applyNumberFormat="1" applyFont="1" applyFill="1" applyBorder="1" applyAlignment="1" applyProtection="1">
      <alignment horizontal="center" vertical="center" shrinkToFit="1"/>
    </xf>
    <xf numFmtId="0" fontId="3" fillId="8" borderId="0" xfId="3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shrinkToFit="1"/>
    </xf>
    <xf numFmtId="0" fontId="0" fillId="0" borderId="0" xfId="0" applyNumberFormat="1" applyAlignment="1">
      <alignment vertical="center" wrapText="1" shrinkToFit="1"/>
    </xf>
    <xf numFmtId="0" fontId="0" fillId="0" borderId="0" xfId="0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 shrinkToFit="1"/>
    </xf>
    <xf numFmtId="0" fontId="10" fillId="0" borderId="15" xfId="2" applyFont="1" applyFill="1" applyBorder="1" applyAlignment="1" applyProtection="1">
      <alignment horizontal="center" vertical="center" shrinkToFit="1"/>
    </xf>
    <xf numFmtId="0" fontId="10" fillId="0" borderId="26" xfId="2" applyFont="1" applyFill="1" applyBorder="1" applyAlignment="1" applyProtection="1">
      <alignment horizontal="center" vertical="center" shrinkToFit="1"/>
    </xf>
    <xf numFmtId="0" fontId="10" fillId="0" borderId="16" xfId="2" applyFont="1" applyFill="1" applyBorder="1" applyAlignment="1" applyProtection="1">
      <alignment horizontal="center" vertical="center" shrinkToFit="1"/>
    </xf>
    <xf numFmtId="0" fontId="10" fillId="6" borderId="15" xfId="2" applyFont="1" applyFill="1" applyBorder="1" applyAlignment="1" applyProtection="1">
      <alignment horizontal="center" vertical="center" shrinkToFit="1"/>
      <protection locked="0"/>
    </xf>
    <xf numFmtId="0" fontId="10" fillId="6" borderId="19" xfId="2" applyFont="1" applyFill="1" applyBorder="1" applyAlignment="1" applyProtection="1">
      <alignment horizontal="center" vertical="center" shrinkToFit="1"/>
      <protection locked="0"/>
    </xf>
    <xf numFmtId="0" fontId="10" fillId="6" borderId="18" xfId="2" applyFont="1" applyFill="1" applyBorder="1" applyAlignment="1" applyProtection="1">
      <alignment horizontal="center" vertical="center" shrinkToFit="1"/>
      <protection locked="0"/>
    </xf>
    <xf numFmtId="0" fontId="27" fillId="0" borderId="22" xfId="2" applyFont="1" applyFill="1" applyBorder="1" applyAlignment="1" applyProtection="1">
      <alignment vertical="center" shrinkToFit="1"/>
    </xf>
    <xf numFmtId="0" fontId="28" fillId="0" borderId="0" xfId="2" applyFont="1" applyFill="1" applyBorder="1" applyAlignment="1" applyProtection="1">
      <alignment horizontal="center" vertical="center" shrinkToFit="1"/>
    </xf>
    <xf numFmtId="0" fontId="3" fillId="9" borderId="0" xfId="3" applyFont="1" applyFill="1" applyBorder="1" applyAlignment="1" applyProtection="1">
      <alignment horizontal="center" vertical="center"/>
    </xf>
    <xf numFmtId="0" fontId="5" fillId="9" borderId="1" xfId="0" applyFont="1" applyFill="1" applyBorder="1" applyAlignment="1">
      <alignment horizontal="center" vertical="center" shrinkToFit="1"/>
    </xf>
    <xf numFmtId="0" fontId="5" fillId="10" borderId="2" xfId="0" applyFont="1" applyFill="1" applyBorder="1" applyAlignment="1">
      <alignment horizontal="center" vertical="center" shrinkToFit="1"/>
    </xf>
    <xf numFmtId="0" fontId="5" fillId="11" borderId="2" xfId="0" applyFont="1" applyFill="1" applyBorder="1" applyAlignment="1">
      <alignment horizontal="center" vertical="center" shrinkToFit="1"/>
    </xf>
    <xf numFmtId="0" fontId="25" fillId="0" borderId="0" xfId="3" applyFont="1" applyAlignment="1" applyProtection="1">
      <alignment horizontal="left" vertical="center"/>
    </xf>
    <xf numFmtId="0" fontId="15" fillId="0" borderId="23" xfId="0" applyFont="1" applyFill="1" applyBorder="1" applyAlignment="1" applyProtection="1">
      <alignment horizontal="distributed" vertical="center"/>
    </xf>
    <xf numFmtId="0" fontId="10" fillId="6" borderId="36" xfId="2" applyFont="1" applyFill="1" applyBorder="1" applyAlignment="1" applyProtection="1">
      <alignment horizontal="center" vertical="center" wrapText="1" shrinkToFit="1"/>
      <protection locked="0"/>
    </xf>
    <xf numFmtId="0" fontId="10" fillId="6" borderId="37" xfId="2" applyFont="1" applyFill="1" applyBorder="1" applyAlignment="1" applyProtection="1">
      <alignment horizontal="center" vertical="center" wrapText="1" shrinkToFit="1"/>
      <protection locked="0"/>
    </xf>
    <xf numFmtId="0" fontId="10" fillId="6" borderId="38" xfId="2" applyFont="1" applyFill="1" applyBorder="1" applyAlignment="1" applyProtection="1">
      <alignment horizontal="center" vertical="center" wrapText="1" shrinkToFit="1"/>
      <protection locked="0"/>
    </xf>
    <xf numFmtId="0" fontId="10" fillId="6" borderId="15" xfId="2" applyFont="1" applyFill="1" applyBorder="1" applyAlignment="1" applyProtection="1">
      <alignment horizontal="center" vertical="center" shrinkToFit="1"/>
      <protection locked="0"/>
    </xf>
    <xf numFmtId="0" fontId="10" fillId="6" borderId="19" xfId="2" applyFont="1" applyFill="1" applyBorder="1" applyAlignment="1" applyProtection="1">
      <alignment horizontal="center" vertical="center" shrinkToFit="1"/>
      <protection locked="0"/>
    </xf>
    <xf numFmtId="0" fontId="10" fillId="6" borderId="30" xfId="2" applyFont="1" applyFill="1" applyBorder="1" applyAlignment="1" applyProtection="1">
      <alignment horizontal="center" vertical="center" shrinkToFit="1"/>
      <protection locked="0"/>
    </xf>
    <xf numFmtId="0" fontId="10" fillId="6" borderId="31" xfId="2" applyFont="1" applyFill="1" applyBorder="1" applyAlignment="1" applyProtection="1">
      <alignment horizontal="center" vertical="center" shrinkToFit="1"/>
      <protection locked="0"/>
    </xf>
    <xf numFmtId="0" fontId="10" fillId="6" borderId="18" xfId="2" applyFont="1" applyFill="1" applyBorder="1" applyAlignment="1" applyProtection="1">
      <alignment horizontal="center" vertical="center" shrinkToFit="1"/>
      <protection locked="0"/>
    </xf>
    <xf numFmtId="188" fontId="11" fillId="6" borderId="37" xfId="2" applyNumberFormat="1" applyFont="1" applyFill="1" applyBorder="1" applyAlignment="1" applyProtection="1">
      <alignment horizontal="center" vertical="center" shrinkToFit="1"/>
      <protection locked="0"/>
    </xf>
    <xf numFmtId="188" fontId="11" fillId="6" borderId="41" xfId="2" applyNumberFormat="1" applyFont="1" applyFill="1" applyBorder="1" applyAlignment="1" applyProtection="1">
      <alignment horizontal="center" vertical="center" shrinkToFit="1"/>
      <protection locked="0"/>
    </xf>
    <xf numFmtId="188" fontId="11" fillId="6" borderId="42" xfId="2" applyNumberFormat="1" applyFont="1" applyFill="1" applyBorder="1" applyAlignment="1" applyProtection="1">
      <alignment horizontal="center" vertical="center" shrinkToFit="1"/>
      <protection locked="0"/>
    </xf>
    <xf numFmtId="14" fontId="10" fillId="6" borderId="30" xfId="2" applyNumberFormat="1" applyFont="1" applyFill="1" applyBorder="1" applyAlignment="1" applyProtection="1">
      <alignment horizontal="left" vertical="center" indent="2" shrinkToFit="1"/>
      <protection locked="0"/>
    </xf>
    <xf numFmtId="0" fontId="10" fillId="6" borderId="31" xfId="2" applyFont="1" applyFill="1" applyBorder="1" applyAlignment="1" applyProtection="1">
      <alignment horizontal="left" vertical="center" indent="2" shrinkToFit="1"/>
      <protection locked="0"/>
    </xf>
    <xf numFmtId="0" fontId="10" fillId="6" borderId="26" xfId="2" applyFont="1" applyFill="1" applyBorder="1" applyAlignment="1" applyProtection="1">
      <alignment horizontal="left" vertical="center" indent="2" shrinkToFit="1"/>
      <protection locked="0"/>
    </xf>
    <xf numFmtId="0" fontId="14" fillId="6" borderId="43" xfId="2" applyFont="1" applyFill="1" applyBorder="1" applyAlignment="1" applyProtection="1">
      <alignment horizontal="left" vertical="center" indent="1" shrinkToFit="1"/>
      <protection locked="0"/>
    </xf>
    <xf numFmtId="0" fontId="14" fillId="6" borderId="44" xfId="2" applyFont="1" applyFill="1" applyBorder="1" applyAlignment="1" applyProtection="1">
      <alignment horizontal="left" vertical="center" indent="1" shrinkToFit="1"/>
      <protection locked="0"/>
    </xf>
    <xf numFmtId="0" fontId="14" fillId="6" borderId="33" xfId="2" applyFont="1" applyFill="1" applyBorder="1" applyAlignment="1" applyProtection="1">
      <alignment horizontal="left" vertical="center" indent="1" shrinkToFit="1"/>
      <protection locked="0"/>
    </xf>
    <xf numFmtId="0" fontId="15" fillId="0" borderId="0" xfId="0" applyFont="1" applyFill="1" applyBorder="1" applyAlignment="1" applyProtection="1">
      <alignment horizontal="distributed" vertical="center"/>
    </xf>
    <xf numFmtId="0" fontId="10" fillId="6" borderId="26" xfId="2" applyFont="1" applyFill="1" applyBorder="1" applyAlignment="1" applyProtection="1">
      <alignment horizontal="center" vertical="center" shrinkToFit="1"/>
      <protection locked="0"/>
    </xf>
    <xf numFmtId="185" fontId="12" fillId="0" borderId="32" xfId="2" applyNumberFormat="1" applyFont="1" applyFill="1" applyBorder="1" applyAlignment="1" applyProtection="1">
      <alignment horizontal="center" vertical="center" shrinkToFit="1"/>
    </xf>
    <xf numFmtId="185" fontId="12" fillId="0" borderId="33" xfId="2" applyNumberFormat="1" applyFont="1" applyFill="1" applyBorder="1" applyAlignment="1" applyProtection="1">
      <alignment horizontal="center" vertical="center" shrinkToFit="1"/>
    </xf>
    <xf numFmtId="185" fontId="12" fillId="0" borderId="34" xfId="2" applyNumberFormat="1" applyFont="1" applyFill="1" applyBorder="1" applyAlignment="1" applyProtection="1">
      <alignment horizontal="center" vertical="center" shrinkToFit="1"/>
    </xf>
    <xf numFmtId="185" fontId="12" fillId="0" borderId="35" xfId="2" applyNumberFormat="1" applyFont="1" applyFill="1" applyBorder="1" applyAlignment="1" applyProtection="1">
      <alignment horizontal="center" vertical="center" shrinkToFit="1"/>
    </xf>
    <xf numFmtId="0" fontId="10" fillId="0" borderId="30" xfId="2" applyFont="1" applyFill="1" applyBorder="1" applyAlignment="1" applyProtection="1">
      <alignment horizontal="left" vertical="center" wrapText="1" indent="1" shrinkToFit="1"/>
    </xf>
    <xf numFmtId="0" fontId="10" fillId="0" borderId="31" xfId="0" applyFont="1" applyFill="1" applyBorder="1" applyAlignment="1" applyProtection="1">
      <alignment horizontal="left" vertical="center" indent="1" shrinkToFit="1"/>
    </xf>
    <xf numFmtId="0" fontId="10" fillId="0" borderId="26" xfId="0" applyFont="1" applyFill="1" applyBorder="1" applyAlignment="1" applyProtection="1">
      <alignment horizontal="left" vertical="center" indent="1" shrinkToFit="1"/>
    </xf>
    <xf numFmtId="0" fontId="10" fillId="0" borderId="30" xfId="2" applyFont="1" applyFill="1" applyBorder="1" applyAlignment="1" applyProtection="1">
      <alignment horizontal="left" vertical="center" indent="1" shrinkToFit="1"/>
    </xf>
    <xf numFmtId="0" fontId="10" fillId="0" borderId="31" xfId="2" applyFont="1" applyFill="1" applyBorder="1" applyAlignment="1" applyProtection="1">
      <alignment horizontal="left" vertical="center" indent="1" shrinkToFit="1"/>
    </xf>
    <xf numFmtId="0" fontId="10" fillId="0" borderId="26" xfId="2" applyFont="1" applyFill="1" applyBorder="1" applyAlignment="1" applyProtection="1">
      <alignment horizontal="left" vertical="center" indent="1" shrinkToFit="1"/>
    </xf>
    <xf numFmtId="186" fontId="8" fillId="0" borderId="23" xfId="2" applyNumberFormat="1" applyFont="1" applyFill="1" applyBorder="1" applyAlignment="1" applyProtection="1">
      <alignment horizontal="center" vertical="center" shrinkToFit="1"/>
    </xf>
    <xf numFmtId="0" fontId="9" fillId="0" borderId="27" xfId="2" applyFont="1" applyFill="1" applyBorder="1" applyAlignment="1" applyProtection="1">
      <alignment horizontal="center" vertical="center" shrinkToFit="1"/>
    </xf>
    <xf numFmtId="0" fontId="9" fillId="0" borderId="28" xfId="2" applyFont="1" applyFill="1" applyBorder="1" applyAlignment="1" applyProtection="1">
      <alignment horizontal="center" vertical="center" shrinkToFit="1"/>
    </xf>
    <xf numFmtId="0" fontId="9" fillId="0" borderId="29" xfId="2" applyFont="1" applyFill="1" applyBorder="1" applyAlignment="1" applyProtection="1">
      <alignment horizontal="center" vertical="center" shrinkToFit="1"/>
    </xf>
    <xf numFmtId="0" fontId="10" fillId="0" borderId="16" xfId="2" applyFont="1" applyFill="1" applyBorder="1" applyAlignment="1" applyProtection="1">
      <alignment horizontal="center" vertical="center" wrapText="1" shrinkToFit="1"/>
    </xf>
    <xf numFmtId="0" fontId="10" fillId="0" borderId="16" xfId="2" applyFont="1" applyFill="1" applyBorder="1" applyAlignment="1" applyProtection="1">
      <alignment horizontal="center" vertical="center" shrinkToFit="1"/>
    </xf>
    <xf numFmtId="0" fontId="10" fillId="0" borderId="15" xfId="2" applyFont="1" applyFill="1" applyBorder="1" applyAlignment="1" applyProtection="1">
      <alignment horizontal="center" vertical="center" shrinkToFit="1"/>
    </xf>
    <xf numFmtId="0" fontId="10" fillId="0" borderId="15" xfId="2" applyFont="1" applyFill="1" applyBorder="1" applyAlignment="1" applyProtection="1">
      <alignment horizontal="center" vertical="center" wrapText="1" shrinkToFit="1"/>
    </xf>
    <xf numFmtId="0" fontId="10" fillId="0" borderId="39" xfId="2" applyFont="1" applyFill="1" applyBorder="1" applyAlignment="1" applyProtection="1">
      <alignment horizontal="center" vertical="center" shrinkToFit="1"/>
    </xf>
    <xf numFmtId="0" fontId="10" fillId="0" borderId="40" xfId="2" applyFont="1" applyFill="1" applyBorder="1" applyAlignment="1" applyProtection="1">
      <alignment horizontal="center" vertical="center" shrinkToFit="1"/>
    </xf>
    <xf numFmtId="0" fontId="10" fillId="0" borderId="36" xfId="2" applyFont="1" applyFill="1" applyBorder="1" applyAlignment="1" applyProtection="1">
      <alignment horizontal="center" vertical="center" wrapText="1" shrinkToFit="1"/>
    </xf>
    <xf numFmtId="0" fontId="10" fillId="0" borderId="37" xfId="2" applyFont="1" applyFill="1" applyBorder="1" applyAlignment="1" applyProtection="1">
      <alignment horizontal="center" vertical="center" wrapText="1" shrinkToFit="1"/>
    </xf>
    <xf numFmtId="0" fontId="10" fillId="0" borderId="38" xfId="2" applyFont="1" applyFill="1" applyBorder="1" applyAlignment="1" applyProtection="1">
      <alignment horizontal="center" vertical="center" wrapText="1" shrinkToFit="1"/>
    </xf>
    <xf numFmtId="0" fontId="10" fillId="0" borderId="33" xfId="2" applyFont="1" applyFill="1" applyBorder="1" applyAlignment="1" applyProtection="1">
      <alignment horizontal="center" vertical="center" wrapText="1" shrinkToFit="1"/>
    </xf>
    <xf numFmtId="0" fontId="10" fillId="0" borderId="35" xfId="2" applyFont="1" applyFill="1" applyBorder="1" applyAlignment="1" applyProtection="1">
      <alignment horizontal="center" vertical="center" shrinkToFit="1"/>
    </xf>
    <xf numFmtId="187" fontId="10" fillId="0" borderId="30" xfId="2" applyNumberFormat="1" applyFont="1" applyFill="1" applyBorder="1" applyAlignment="1" applyProtection="1">
      <alignment horizontal="center" vertical="center" shrinkToFit="1"/>
    </xf>
    <xf numFmtId="187" fontId="10" fillId="0" borderId="18" xfId="2" applyNumberFormat="1" applyFont="1" applyFill="1" applyBorder="1" applyAlignment="1" applyProtection="1">
      <alignment horizontal="center" vertical="center" shrinkToFit="1"/>
    </xf>
    <xf numFmtId="0" fontId="10" fillId="0" borderId="30" xfId="2" applyFont="1" applyFill="1" applyBorder="1" applyAlignment="1" applyProtection="1">
      <alignment horizontal="center" vertical="center" shrinkToFit="1"/>
    </xf>
    <xf numFmtId="0" fontId="10" fillId="0" borderId="31" xfId="2" applyFont="1" applyFill="1" applyBorder="1" applyAlignment="1" applyProtection="1">
      <alignment horizontal="center" vertical="center" shrinkToFit="1"/>
    </xf>
    <xf numFmtId="0" fontId="10" fillId="0" borderId="26" xfId="2" applyFont="1" applyFill="1" applyBorder="1" applyAlignment="1" applyProtection="1">
      <alignment horizontal="center" vertical="center" shrinkToFit="1"/>
    </xf>
    <xf numFmtId="0" fontId="10" fillId="6" borderId="45" xfId="2" applyFont="1" applyFill="1" applyBorder="1" applyAlignment="1" applyProtection="1">
      <alignment horizontal="center" vertical="center" shrinkToFit="1"/>
      <protection locked="0"/>
    </xf>
    <xf numFmtId="0" fontId="10" fillId="0" borderId="32" xfId="2" applyFont="1" applyFill="1" applyBorder="1" applyAlignment="1" applyProtection="1">
      <alignment horizontal="center" vertical="center" shrinkToFit="1"/>
    </xf>
    <xf numFmtId="0" fontId="10" fillId="0" borderId="33" xfId="2" applyFont="1" applyFill="1" applyBorder="1" applyAlignment="1" applyProtection="1">
      <alignment horizontal="center" vertical="center" shrinkToFit="1"/>
    </xf>
    <xf numFmtId="0" fontId="10" fillId="0" borderId="34" xfId="2" applyFont="1" applyFill="1" applyBorder="1" applyAlignment="1" applyProtection="1">
      <alignment horizontal="center" vertical="center" shrinkToFit="1"/>
    </xf>
    <xf numFmtId="178" fontId="10" fillId="6" borderId="30" xfId="2" applyNumberFormat="1" applyFont="1" applyFill="1" applyBorder="1" applyAlignment="1" applyProtection="1">
      <alignment horizontal="center" vertical="center" shrinkToFit="1"/>
      <protection locked="0"/>
    </xf>
    <xf numFmtId="178" fontId="10" fillId="6" borderId="31" xfId="2" applyNumberFormat="1" applyFont="1" applyFill="1" applyBorder="1" applyAlignment="1" applyProtection="1">
      <alignment horizontal="center" vertical="center" shrinkToFit="1"/>
      <protection locked="0"/>
    </xf>
    <xf numFmtId="178" fontId="10" fillId="6" borderId="18" xfId="2" applyNumberFormat="1" applyFont="1" applyFill="1" applyBorder="1" applyAlignment="1" applyProtection="1">
      <alignment horizontal="center" vertical="center" shrinkToFit="1"/>
      <protection locked="0"/>
    </xf>
    <xf numFmtId="185" fontId="12" fillId="0" borderId="15" xfId="2" applyNumberFormat="1" applyFont="1" applyFill="1" applyBorder="1" applyAlignment="1" applyProtection="1">
      <alignment horizontal="center" vertical="center" shrinkToFit="1"/>
    </xf>
    <xf numFmtId="185" fontId="12" fillId="0" borderId="19" xfId="2" applyNumberFormat="1" applyFont="1" applyFill="1" applyBorder="1" applyAlignment="1" applyProtection="1">
      <alignment horizontal="center" vertical="center" shrinkToFit="1"/>
    </xf>
    <xf numFmtId="0" fontId="10" fillId="0" borderId="30" xfId="2" applyNumberFormat="1" applyFont="1" applyFill="1" applyBorder="1" applyAlignment="1" applyProtection="1">
      <alignment horizontal="center" vertical="center" shrinkToFit="1"/>
    </xf>
    <xf numFmtId="0" fontId="10" fillId="0" borderId="26" xfId="2" applyNumberFormat="1" applyFont="1" applyFill="1" applyBorder="1" applyAlignment="1" applyProtection="1">
      <alignment horizontal="center" vertical="center" shrinkToFit="1"/>
    </xf>
    <xf numFmtId="0" fontId="5" fillId="6" borderId="0" xfId="0" applyFont="1" applyFill="1" applyAlignment="1">
      <alignment horizontal="left" vertical="center" shrinkToFit="1"/>
    </xf>
    <xf numFmtId="0" fontId="5" fillId="6" borderId="0" xfId="0" applyFont="1" applyFill="1" applyAlignment="1">
      <alignment horizontal="center" vertical="center" shrinkToFit="1"/>
    </xf>
    <xf numFmtId="183" fontId="23" fillId="6" borderId="0" xfId="0" applyNumberFormat="1" applyFont="1" applyFill="1" applyAlignment="1">
      <alignment horizontal="center" vertical="center" shrinkToFit="1"/>
    </xf>
    <xf numFmtId="0" fontId="22" fillId="3" borderId="0" xfId="0" applyNumberFormat="1" applyFont="1" applyFill="1" applyAlignment="1">
      <alignment horizontal="center" vertical="center" shrinkToFit="1"/>
    </xf>
  </cellXfs>
  <cellStyles count="4">
    <cellStyle name="표준" xfId="0" builtinId="0"/>
    <cellStyle name="표준 2" xfId="1"/>
    <cellStyle name="표준_각종증명서 (수정)" xfId="2"/>
    <cellStyle name="표준_재산관리" xfId="3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47625</xdr:rowOff>
    </xdr:from>
    <xdr:to>
      <xdr:col>3</xdr:col>
      <xdr:colOff>200025</xdr:colOff>
      <xdr:row>5</xdr:row>
      <xdr:rowOff>76200</xdr:rowOff>
    </xdr:to>
    <xdr:sp macro="[0]!입력하기2" textlink="">
      <xdr:nvSpPr>
        <xdr:cNvPr id="3" name="모서리가 둥근 직사각형 1"/>
        <xdr:cNvSpPr>
          <a:spLocks noChangeArrowheads="1"/>
        </xdr:cNvSpPr>
      </xdr:nvSpPr>
      <xdr:spPr bwMode="auto">
        <a:xfrm>
          <a:off x="114300" y="200025"/>
          <a:ext cx="1924050" cy="63817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  <a:effectLst>
          <a:outerShdw blurRad="50800" dist="38100" dir="2700000" algn="tl" rotWithShape="0">
            <a:srgbClr val="000000">
              <a:alpha val="39999"/>
            </a:srgbClr>
          </a:outerShdw>
        </a:effectLst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ko-KR" altLang="en-US" sz="3000" b="0" i="0" u="none" strike="noStrike" baseline="0">
              <a:solidFill>
                <a:srgbClr val="FFFFFF"/>
              </a:solidFill>
              <a:latin typeface="맑은 고딕"/>
              <a:ea typeface="맑은 고딕"/>
            </a:rPr>
            <a:t>자료 입력</a:t>
          </a:r>
        </a:p>
      </xdr:txBody>
    </xdr:sp>
    <xdr:clientData fLocksWithSheet="0" fPrintsWithSheet="0"/>
  </xdr:twoCellAnchor>
  <xdr:twoCellAnchor editAs="oneCell">
    <xdr:from>
      <xdr:col>1</xdr:col>
      <xdr:colOff>228600</xdr:colOff>
      <xdr:row>10</xdr:row>
      <xdr:rowOff>123825</xdr:rowOff>
    </xdr:from>
    <xdr:to>
      <xdr:col>8</xdr:col>
      <xdr:colOff>9525</xdr:colOff>
      <xdr:row>20</xdr:row>
      <xdr:rowOff>142875</xdr:rowOff>
    </xdr:to>
    <xdr:pic>
      <xdr:nvPicPr>
        <xdr:cNvPr id="12035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47825"/>
          <a:ext cx="51816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38</xdr:row>
      <xdr:rowOff>0</xdr:rowOff>
    </xdr:from>
    <xdr:to>
      <xdr:col>11</xdr:col>
      <xdr:colOff>104775</xdr:colOff>
      <xdr:row>47</xdr:row>
      <xdr:rowOff>95250</xdr:rowOff>
    </xdr:to>
    <xdr:pic>
      <xdr:nvPicPr>
        <xdr:cNvPr id="120353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867400"/>
          <a:ext cx="71342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50</xdr:row>
      <xdr:rowOff>142875</xdr:rowOff>
    </xdr:from>
    <xdr:to>
      <xdr:col>7</xdr:col>
      <xdr:colOff>581025</xdr:colOff>
      <xdr:row>69</xdr:row>
      <xdr:rowOff>133350</xdr:rowOff>
    </xdr:to>
    <xdr:pic>
      <xdr:nvPicPr>
        <xdr:cNvPr id="120354" name="그림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7839075"/>
          <a:ext cx="518160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24</xdr:row>
      <xdr:rowOff>123825</xdr:rowOff>
    </xdr:from>
    <xdr:to>
      <xdr:col>8</xdr:col>
      <xdr:colOff>19050</xdr:colOff>
      <xdr:row>34</xdr:row>
      <xdr:rowOff>19050</xdr:rowOff>
    </xdr:to>
    <xdr:pic>
      <xdr:nvPicPr>
        <xdr:cNvPr id="120355" name="그림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57625"/>
          <a:ext cx="51816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308265</xdr:colOff>
      <xdr:row>32</xdr:row>
      <xdr:rowOff>83993</xdr:rowOff>
    </xdr:from>
    <xdr:to>
      <xdr:col>1</xdr:col>
      <xdr:colOff>822040</xdr:colOff>
      <xdr:row>34</xdr:row>
      <xdr:rowOff>116837</xdr:rowOff>
    </xdr:to>
    <xdr:sp macro="" textlink="">
      <xdr:nvSpPr>
        <xdr:cNvPr id="19" name="TextBox 18"/>
        <xdr:cNvSpPr txBox="1"/>
      </xdr:nvSpPr>
      <xdr:spPr>
        <a:xfrm>
          <a:off x="308265" y="7703993"/>
          <a:ext cx="1056700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700">
              <a:latin typeface="굴림" pitchFamily="50" charset="-127"/>
              <a:ea typeface="굴림" pitchFamily="50" charset="-127"/>
            </a:rPr>
            <a:t>발급번호</a:t>
          </a:r>
        </a:p>
      </xdr:txBody>
    </xdr:sp>
    <xdr:clientData/>
  </xdr:twoCellAnchor>
  <xdr:twoCellAnchor editAs="absolute">
    <xdr:from>
      <xdr:col>0</xdr:col>
      <xdr:colOff>308265</xdr:colOff>
      <xdr:row>34</xdr:row>
      <xdr:rowOff>101311</xdr:rowOff>
    </xdr:from>
    <xdr:to>
      <xdr:col>1</xdr:col>
      <xdr:colOff>822040</xdr:colOff>
      <xdr:row>36</xdr:row>
      <xdr:rowOff>134155</xdr:rowOff>
    </xdr:to>
    <xdr:sp macro="" textlink="">
      <xdr:nvSpPr>
        <xdr:cNvPr id="20" name="TextBox 19"/>
        <xdr:cNvSpPr txBox="1"/>
      </xdr:nvSpPr>
      <xdr:spPr>
        <a:xfrm>
          <a:off x="308265" y="8064211"/>
          <a:ext cx="1056700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700">
              <a:latin typeface="굴림" pitchFamily="50" charset="-127"/>
              <a:ea typeface="굴림" pitchFamily="50" charset="-127"/>
            </a:rPr>
            <a:t>소관기관</a:t>
          </a:r>
        </a:p>
      </xdr:txBody>
    </xdr:sp>
    <xdr:clientData/>
  </xdr:twoCellAnchor>
  <xdr:twoCellAnchor editAs="absolute">
    <xdr:from>
      <xdr:col>1</xdr:col>
      <xdr:colOff>1021526</xdr:colOff>
      <xdr:row>30</xdr:row>
      <xdr:rowOff>25111</xdr:rowOff>
    </xdr:from>
    <xdr:to>
      <xdr:col>4</xdr:col>
      <xdr:colOff>838199</xdr:colOff>
      <xdr:row>31</xdr:row>
      <xdr:rowOff>124650</xdr:rowOff>
    </xdr:to>
    <xdr:sp macro="" textlink="Sheet1!B18">
      <xdr:nvSpPr>
        <xdr:cNvPr id="34" name="TextBox 33"/>
        <xdr:cNvSpPr txBox="1"/>
      </xdr:nvSpPr>
      <xdr:spPr>
        <a:xfrm>
          <a:off x="1564451" y="7006936"/>
          <a:ext cx="3455223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0">
            <a:defRPr sz="1000"/>
          </a:pPr>
          <a:fld id="{15FF3C2A-3833-4178-94BF-F76FC8EC10BC}" type="TxLink">
            <a:rPr lang="ko-KR" altLang="en-US" sz="2500" b="1" i="0" u="none" strike="noStrike" baseline="0">
              <a:solidFill>
                <a:srgbClr val="000000"/>
              </a:solidFill>
              <a:latin typeface="돋움" panose="020B0600000101010101" pitchFamily="50" charset="-127"/>
              <a:ea typeface="돋움" panose="020B0600000101010101" pitchFamily="50" charset="-127"/>
            </a:rPr>
            <a:pPr algn="r" rtl="0">
              <a:defRPr sz="1000"/>
            </a:pPr>
            <a:t>서울고등학교장</a:t>
          </a:fld>
          <a:endParaRPr lang="ko-KR" altLang="en-US" sz="2500" b="1">
            <a:latin typeface="돋움" panose="020B0600000101010101" pitchFamily="50" charset="-127"/>
            <a:ea typeface="돋움" panose="020B0600000101010101" pitchFamily="50" charset="-127"/>
          </a:endParaRPr>
        </a:p>
      </xdr:txBody>
    </xdr:sp>
    <xdr:clientData/>
  </xdr:twoCellAnchor>
  <xdr:twoCellAnchor>
    <xdr:from>
      <xdr:col>5</xdr:col>
      <xdr:colOff>800100</xdr:colOff>
      <xdr:row>31</xdr:row>
      <xdr:rowOff>200032</xdr:rowOff>
    </xdr:from>
    <xdr:to>
      <xdr:col>6</xdr:col>
      <xdr:colOff>50527</xdr:colOff>
      <xdr:row>36</xdr:row>
      <xdr:rowOff>10402</xdr:rowOff>
    </xdr:to>
    <xdr:grpSp>
      <xdr:nvGrpSpPr>
        <xdr:cNvPr id="36" name="그룹 35"/>
        <xdr:cNvGrpSpPr/>
      </xdr:nvGrpSpPr>
      <xdr:grpSpPr>
        <a:xfrm>
          <a:off x="5848350" y="7591432"/>
          <a:ext cx="298177" cy="724770"/>
          <a:chOff x="5322795" y="7295029"/>
          <a:chExt cx="470646" cy="922018"/>
        </a:xfrm>
      </xdr:grpSpPr>
      <xdr:sp macro="" textlink="">
        <xdr:nvSpPr>
          <xdr:cNvPr id="37" name="타원 36"/>
          <xdr:cNvSpPr/>
        </xdr:nvSpPr>
        <xdr:spPr>
          <a:xfrm>
            <a:off x="5322795" y="7295029"/>
            <a:ext cx="470646" cy="739589"/>
          </a:xfrm>
          <a:prstGeom prst="ellipse">
            <a:avLst/>
          </a:prstGeom>
          <a:noFill/>
          <a:ln>
            <a:solidFill>
              <a:srgbClr val="D9275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 b="1"/>
          </a:p>
        </xdr:txBody>
      </xdr:sp>
      <xdr:sp macro="" textlink="Sheet1!B14">
        <xdr:nvSpPr>
          <xdr:cNvPr id="38" name="TextBox 37"/>
          <xdr:cNvSpPr txBox="1"/>
        </xdr:nvSpPr>
        <xdr:spPr>
          <a:xfrm>
            <a:off x="5410605" y="7376606"/>
            <a:ext cx="294697" cy="8404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eaVert" wrap="square" lIns="0" rIns="0" rtlCol="0" anchor="t">
            <a:noAutofit/>
          </a:bodyPr>
          <a:lstStyle/>
          <a:p>
            <a:pPr algn="l" rtl="0">
              <a:defRPr sz="1000"/>
            </a:pPr>
            <a:fld id="{E2B280C0-5553-4EDB-B0A8-64C555264C8B}" type="TxLink">
              <a:rPr lang="ko-KR" altLang="en-US" sz="1100" b="1" i="0" u="none" strike="noStrike" baseline="0">
                <a:solidFill>
                  <a:srgbClr val="FF0000"/>
                </a:solidFill>
                <a:latin typeface="돋움"/>
                <a:ea typeface="돋움"/>
              </a:rPr>
              <a:pPr algn="l" rtl="0">
                <a:defRPr sz="1000"/>
              </a:pPr>
              <a:t>홍길순</a:t>
            </a:fld>
            <a:endParaRPr lang="ko-KR" altLang="en-US" sz="1100" b="1" i="0" u="none" strike="noStrike" baseline="0">
              <a:solidFill>
                <a:srgbClr val="FF0000"/>
              </a:solidFill>
              <a:latin typeface="HY엽서L"/>
              <a:ea typeface="HY엽서L"/>
            </a:endParaRPr>
          </a:p>
        </xdr:txBody>
      </xdr:sp>
    </xdr:grpSp>
    <xdr:clientData/>
  </xdr:twoCellAnchor>
  <xdr:twoCellAnchor editAs="absolute">
    <xdr:from>
      <xdr:col>0</xdr:col>
      <xdr:colOff>323850</xdr:colOff>
      <xdr:row>32</xdr:row>
      <xdr:rowOff>76200</xdr:rowOff>
    </xdr:from>
    <xdr:to>
      <xdr:col>6</xdr:col>
      <xdr:colOff>28575</xdr:colOff>
      <xdr:row>36</xdr:row>
      <xdr:rowOff>85725</xdr:rowOff>
    </xdr:to>
    <xdr:grpSp>
      <xdr:nvGrpSpPr>
        <xdr:cNvPr id="126317" name="그룹 17"/>
        <xdr:cNvGrpSpPr>
          <a:grpSpLocks/>
        </xdr:cNvGrpSpPr>
      </xdr:nvGrpSpPr>
      <xdr:grpSpPr bwMode="auto">
        <a:xfrm>
          <a:off x="323850" y="7696200"/>
          <a:ext cx="5800725" cy="695325"/>
          <a:chOff x="161925" y="7683211"/>
          <a:chExt cx="5795530" cy="703119"/>
        </a:xfrm>
      </xdr:grpSpPr>
      <xdr:sp macro="" textlink="">
        <xdr:nvSpPr>
          <xdr:cNvPr id="126337" name="직사각형 3"/>
          <xdr:cNvSpPr>
            <a:spLocks noChangeArrowheads="1"/>
          </xdr:cNvSpPr>
        </xdr:nvSpPr>
        <xdr:spPr bwMode="auto">
          <a:xfrm>
            <a:off x="161925" y="7683211"/>
            <a:ext cx="5795530" cy="702253"/>
          </a:xfrm>
          <a:prstGeom prst="rect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26338" name="직선 연결선 5"/>
          <xdr:cNvCxnSpPr>
            <a:cxnSpLocks noChangeShapeType="1"/>
          </xdr:cNvCxnSpPr>
        </xdr:nvCxnSpPr>
        <xdr:spPr bwMode="auto">
          <a:xfrm>
            <a:off x="1141268" y="7683211"/>
            <a:ext cx="0" cy="703119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6339" name="직선 연결선 8"/>
          <xdr:cNvCxnSpPr>
            <a:cxnSpLocks noChangeShapeType="1"/>
            <a:endCxn id="126337" idx="2"/>
          </xdr:cNvCxnSpPr>
        </xdr:nvCxnSpPr>
        <xdr:spPr bwMode="auto">
          <a:xfrm flipH="1">
            <a:off x="3059690" y="7683211"/>
            <a:ext cx="5628" cy="702253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6340" name="직선 연결선 9"/>
          <xdr:cNvCxnSpPr>
            <a:cxnSpLocks noChangeShapeType="1"/>
          </xdr:cNvCxnSpPr>
        </xdr:nvCxnSpPr>
        <xdr:spPr bwMode="auto">
          <a:xfrm>
            <a:off x="4046393" y="7683211"/>
            <a:ext cx="0" cy="703119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6341" name="직선 연결선 11"/>
          <xdr:cNvCxnSpPr>
            <a:cxnSpLocks noChangeShapeType="1"/>
            <a:stCxn id="126337" idx="1"/>
            <a:endCxn id="126337" idx="3"/>
          </xdr:cNvCxnSpPr>
        </xdr:nvCxnSpPr>
        <xdr:spPr bwMode="auto">
          <a:xfrm>
            <a:off x="161925" y="8034338"/>
            <a:ext cx="5795530" cy="0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absolute">
    <xdr:from>
      <xdr:col>1</xdr:col>
      <xdr:colOff>755069</xdr:colOff>
      <xdr:row>32</xdr:row>
      <xdr:rowOff>83127</xdr:rowOff>
    </xdr:from>
    <xdr:to>
      <xdr:col>3</xdr:col>
      <xdr:colOff>252840</xdr:colOff>
      <xdr:row>35</xdr:row>
      <xdr:rowOff>66675</xdr:rowOff>
    </xdr:to>
    <xdr:sp macro="" textlink="Sheet1!B13">
      <xdr:nvSpPr>
        <xdr:cNvPr id="21" name="TextBox 20"/>
        <xdr:cNvSpPr txBox="1"/>
      </xdr:nvSpPr>
      <xdr:spPr>
        <a:xfrm>
          <a:off x="1297994" y="7703127"/>
          <a:ext cx="1926646" cy="497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 rtl="0">
            <a:defRPr sz="1000"/>
          </a:pPr>
          <a:fld id="{C9D9E4E6-D476-49FF-BF98-3CBD2CD54D16}" type="TxLink">
            <a:rPr lang="ko-KR" altLang="en-US" sz="1100" b="0" i="0" u="none" strike="noStrike" baseline="0">
              <a:solidFill>
                <a:srgbClr val="000000"/>
              </a:solidFill>
              <a:latin typeface="굴림"/>
              <a:ea typeface="굴림"/>
            </a:rPr>
            <a:pPr algn="l" rtl="0">
              <a:defRPr sz="1000"/>
            </a:pPr>
            <a:t>R100000000-2019-000</a:t>
          </a:fld>
          <a:endParaRPr lang="ko-KR" altLang="en-US"/>
        </a:p>
      </xdr:txBody>
    </xdr:sp>
    <xdr:clientData/>
  </xdr:twoCellAnchor>
  <xdr:twoCellAnchor editAs="absolute">
    <xdr:from>
      <xdr:col>1</xdr:col>
      <xdr:colOff>754827</xdr:colOff>
      <xdr:row>34</xdr:row>
      <xdr:rowOff>72736</xdr:rowOff>
    </xdr:from>
    <xdr:to>
      <xdr:col>3</xdr:col>
      <xdr:colOff>266700</xdr:colOff>
      <xdr:row>36</xdr:row>
      <xdr:rowOff>72237</xdr:rowOff>
    </xdr:to>
    <xdr:sp macro="" textlink="I30">
      <xdr:nvSpPr>
        <xdr:cNvPr id="23" name="TextBox 22"/>
        <xdr:cNvSpPr txBox="1"/>
      </xdr:nvSpPr>
      <xdr:spPr>
        <a:xfrm>
          <a:off x="1297752" y="8035636"/>
          <a:ext cx="1940748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0">
            <a:defRPr sz="1000"/>
          </a:pPr>
          <a:fld id="{BE2E8D85-1BE2-4377-BD66-F3F48AD5A8A6}" type="TxLink">
            <a:rPr lang="ko-KR" altLang="en-US" sz="1500" b="0" i="0" u="none" strike="noStrike" baseline="0">
              <a:solidFill>
                <a:srgbClr val="000000"/>
              </a:solidFill>
              <a:latin typeface="굴림"/>
              <a:ea typeface="굴림"/>
            </a:rPr>
            <a:pPr algn="r" rtl="0">
              <a:defRPr sz="1000"/>
            </a:pPr>
            <a:t>서울고등학교 장</a:t>
          </a:fld>
          <a:endParaRPr lang="ko-KR" altLang="en-US"/>
        </a:p>
      </xdr:txBody>
    </xdr:sp>
    <xdr:clientData/>
  </xdr:twoCellAnchor>
  <xdr:twoCellAnchor editAs="absolute">
    <xdr:from>
      <xdr:col>3</xdr:col>
      <xdr:colOff>349843</xdr:colOff>
      <xdr:row>32</xdr:row>
      <xdr:rowOff>83993</xdr:rowOff>
    </xdr:from>
    <xdr:to>
      <xdr:col>3</xdr:col>
      <xdr:colOff>1188534</xdr:colOff>
      <xdr:row>34</xdr:row>
      <xdr:rowOff>116837</xdr:rowOff>
    </xdr:to>
    <xdr:sp macro="" textlink="">
      <xdr:nvSpPr>
        <xdr:cNvPr id="24" name="TextBox 23"/>
        <xdr:cNvSpPr txBox="1"/>
      </xdr:nvSpPr>
      <xdr:spPr>
        <a:xfrm>
          <a:off x="3321643" y="7703993"/>
          <a:ext cx="838691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700">
              <a:latin typeface="굴림" pitchFamily="50" charset="-127"/>
              <a:ea typeface="굴림" pitchFamily="50" charset="-127"/>
            </a:rPr>
            <a:t>담당자</a:t>
          </a:r>
          <a:endParaRPr lang="en-US" altLang="ko-KR" sz="1700">
            <a:latin typeface="굴림" pitchFamily="50" charset="-127"/>
            <a:ea typeface="굴림" pitchFamily="50" charset="-127"/>
          </a:endParaRPr>
        </a:p>
      </xdr:txBody>
    </xdr:sp>
    <xdr:clientData/>
  </xdr:twoCellAnchor>
  <xdr:twoCellAnchor editAs="absolute">
    <xdr:from>
      <xdr:col>3</xdr:col>
      <xdr:colOff>211283</xdr:colOff>
      <xdr:row>34</xdr:row>
      <xdr:rowOff>101311</xdr:rowOff>
    </xdr:from>
    <xdr:to>
      <xdr:col>4</xdr:col>
      <xdr:colOff>58308</xdr:colOff>
      <xdr:row>36</xdr:row>
      <xdr:rowOff>134155</xdr:rowOff>
    </xdr:to>
    <xdr:sp macro="" textlink="">
      <xdr:nvSpPr>
        <xdr:cNvPr id="25" name="TextBox 24"/>
        <xdr:cNvSpPr txBox="1"/>
      </xdr:nvSpPr>
      <xdr:spPr>
        <a:xfrm>
          <a:off x="3183083" y="8064211"/>
          <a:ext cx="1056700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700">
              <a:latin typeface="굴림" pitchFamily="50" charset="-127"/>
              <a:ea typeface="굴림" pitchFamily="50" charset="-127"/>
            </a:rPr>
            <a:t>전화번호</a:t>
          </a:r>
        </a:p>
      </xdr:txBody>
    </xdr:sp>
    <xdr:clientData/>
  </xdr:twoCellAnchor>
  <xdr:twoCellAnchor editAs="absolute">
    <xdr:from>
      <xdr:col>4</xdr:col>
      <xdr:colOff>135085</xdr:colOff>
      <xdr:row>34</xdr:row>
      <xdr:rowOff>82261</xdr:rowOff>
    </xdr:from>
    <xdr:to>
      <xdr:col>6</xdr:col>
      <xdr:colOff>34639</xdr:colOff>
      <xdr:row>36</xdr:row>
      <xdr:rowOff>115105</xdr:rowOff>
    </xdr:to>
    <xdr:sp macro="" textlink="Sheet1!B17">
      <xdr:nvSpPr>
        <xdr:cNvPr id="29" name="TextBox 28"/>
        <xdr:cNvSpPr txBox="1"/>
      </xdr:nvSpPr>
      <xdr:spPr>
        <a:xfrm>
          <a:off x="4316560" y="8045161"/>
          <a:ext cx="1814079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 rtl="0">
            <a:defRPr sz="1000"/>
          </a:pPr>
          <a:fld id="{86595F6F-6871-43C9-B69F-42F456F30CED}" type="TxLink">
            <a:rPr lang="en-US" altLang="ko-KR" sz="1700" b="0" i="0" u="none" strike="noStrike" baseline="0">
              <a:solidFill>
                <a:srgbClr val="000000"/>
              </a:solidFill>
              <a:latin typeface="돋움"/>
              <a:ea typeface="돋움"/>
            </a:rPr>
            <a:pPr algn="l" rtl="0">
              <a:defRPr sz="1000"/>
            </a:pPr>
            <a:t>02)1234-1234</a:t>
          </a:fld>
          <a:endParaRPr lang="en-US" altLang="ko-KR" sz="1700" b="0" i="0" u="none" strike="noStrike" baseline="0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 editAs="absolute">
    <xdr:from>
      <xdr:col>4</xdr:col>
      <xdr:colOff>222555</xdr:colOff>
      <xdr:row>32</xdr:row>
      <xdr:rowOff>64943</xdr:rowOff>
    </xdr:from>
    <xdr:to>
      <xdr:col>5</xdr:col>
      <xdr:colOff>232943</xdr:colOff>
      <xdr:row>34</xdr:row>
      <xdr:rowOff>114458</xdr:rowOff>
    </xdr:to>
    <xdr:sp macro="" textlink="Sheet1!B14">
      <xdr:nvSpPr>
        <xdr:cNvPr id="30" name="TextBox 29"/>
        <xdr:cNvSpPr txBox="1"/>
      </xdr:nvSpPr>
      <xdr:spPr>
        <a:xfrm>
          <a:off x="4404030" y="7684943"/>
          <a:ext cx="877163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fld id="{D252E6EE-D487-4CCA-ADEA-1637D6E08337}" type="TxLink">
            <a:rPr lang="ko-KR" altLang="en-US" sz="1800" b="0" i="0" u="none" strike="noStrike" baseline="0">
              <a:solidFill>
                <a:srgbClr val="000000"/>
              </a:solidFill>
              <a:latin typeface="HY엽서L"/>
              <a:ea typeface="HY엽서L"/>
            </a:rPr>
            <a:pPr algn="l" rtl="0">
              <a:defRPr sz="1000"/>
            </a:pPr>
            <a:t>홍길순</a:t>
          </a:fld>
          <a:endParaRPr lang="ko-KR" altLang="en-US" sz="1800" b="0" i="0" u="none" strike="noStrike" baseline="0">
            <a:solidFill>
              <a:srgbClr val="000000"/>
            </a:solidFill>
            <a:latin typeface="HY엽서L"/>
            <a:ea typeface="HY엽서L"/>
          </a:endParaRPr>
        </a:p>
      </xdr:txBody>
    </xdr:sp>
    <xdr:clientData/>
  </xdr:twoCellAnchor>
  <xdr:twoCellAnchor>
    <xdr:from>
      <xdr:col>1</xdr:col>
      <xdr:colOff>409575</xdr:colOff>
      <xdr:row>37</xdr:row>
      <xdr:rowOff>47625</xdr:rowOff>
    </xdr:from>
    <xdr:to>
      <xdr:col>7</xdr:col>
      <xdr:colOff>0</xdr:colOff>
      <xdr:row>41</xdr:row>
      <xdr:rowOff>95250</xdr:rowOff>
    </xdr:to>
    <xdr:grpSp>
      <xdr:nvGrpSpPr>
        <xdr:cNvPr id="126326" name="그룹 1"/>
        <xdr:cNvGrpSpPr>
          <a:grpSpLocks/>
        </xdr:cNvGrpSpPr>
      </xdr:nvGrpSpPr>
      <xdr:grpSpPr bwMode="auto">
        <a:xfrm>
          <a:off x="952500" y="8524875"/>
          <a:ext cx="6000750" cy="733425"/>
          <a:chOff x="962025" y="8524875"/>
          <a:chExt cx="5838825" cy="737694"/>
        </a:xfrm>
      </xdr:grpSpPr>
      <xdr:sp macro="" textlink="">
        <xdr:nvSpPr>
          <xdr:cNvPr id="27" name="TextBox 26"/>
          <xdr:cNvSpPr txBox="1"/>
        </xdr:nvSpPr>
        <xdr:spPr bwMode="auto">
          <a:xfrm>
            <a:off x="962025" y="8524875"/>
            <a:ext cx="1056549" cy="3736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700">
                <a:latin typeface="굴림" pitchFamily="50" charset="-127"/>
                <a:ea typeface="굴림" pitchFamily="50" charset="-127"/>
              </a:rPr>
              <a:t>교부번호</a:t>
            </a:r>
          </a:p>
        </xdr:txBody>
      </xdr:sp>
      <xdr:sp macro="" textlink="">
        <xdr:nvSpPr>
          <xdr:cNvPr id="28" name="TextBox 27"/>
          <xdr:cNvSpPr txBox="1"/>
        </xdr:nvSpPr>
        <xdr:spPr bwMode="auto">
          <a:xfrm>
            <a:off x="971293" y="8888932"/>
            <a:ext cx="1056549" cy="3736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700">
                <a:latin typeface="굴림" pitchFamily="50" charset="-127"/>
                <a:ea typeface="굴림" pitchFamily="50" charset="-127"/>
              </a:rPr>
              <a:t>검수기관</a:t>
            </a:r>
          </a:p>
        </xdr:txBody>
      </xdr:sp>
      <xdr:sp macro="" textlink="">
        <xdr:nvSpPr>
          <xdr:cNvPr id="31" name="TextBox 30"/>
          <xdr:cNvSpPr txBox="1"/>
        </xdr:nvSpPr>
        <xdr:spPr bwMode="auto">
          <a:xfrm>
            <a:off x="3992653" y="8534455"/>
            <a:ext cx="834118" cy="3736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700">
                <a:latin typeface="굴림" pitchFamily="50" charset="-127"/>
                <a:ea typeface="굴림" pitchFamily="50" charset="-127"/>
              </a:rPr>
              <a:t>담당자</a:t>
            </a:r>
            <a:endParaRPr lang="en-US" altLang="ko-KR" sz="1700">
              <a:latin typeface="굴림" pitchFamily="50" charset="-127"/>
              <a:ea typeface="굴림" pitchFamily="50" charset="-127"/>
            </a:endParaRPr>
          </a:p>
        </xdr:txBody>
      </xdr:sp>
      <xdr:sp macro="" textlink="">
        <xdr:nvSpPr>
          <xdr:cNvPr id="32" name="TextBox 31"/>
          <xdr:cNvSpPr txBox="1"/>
        </xdr:nvSpPr>
        <xdr:spPr bwMode="auto">
          <a:xfrm>
            <a:off x="3862902" y="8879351"/>
            <a:ext cx="1065817" cy="3736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700">
                <a:latin typeface="굴림" pitchFamily="50" charset="-127"/>
                <a:ea typeface="굴림" pitchFamily="50" charset="-127"/>
              </a:rPr>
              <a:t>전화번호</a:t>
            </a:r>
          </a:p>
        </xdr:txBody>
      </xdr:sp>
      <xdr:grpSp>
        <xdr:nvGrpSpPr>
          <xdr:cNvPr id="126331" name="그룹 17"/>
          <xdr:cNvGrpSpPr>
            <a:grpSpLocks/>
          </xdr:cNvGrpSpPr>
        </xdr:nvGrpSpPr>
        <xdr:grpSpPr bwMode="auto">
          <a:xfrm>
            <a:off x="1000125" y="8543925"/>
            <a:ext cx="5800725" cy="695325"/>
            <a:chOff x="161925" y="7683211"/>
            <a:chExt cx="5795530" cy="703119"/>
          </a:xfrm>
        </xdr:grpSpPr>
        <xdr:sp macro="" textlink="">
          <xdr:nvSpPr>
            <xdr:cNvPr id="126332" name="직사각형 3"/>
            <xdr:cNvSpPr>
              <a:spLocks noChangeArrowheads="1"/>
            </xdr:cNvSpPr>
          </xdr:nvSpPr>
          <xdr:spPr bwMode="auto">
            <a:xfrm>
              <a:off x="161925" y="7683211"/>
              <a:ext cx="5795530" cy="702253"/>
            </a:xfrm>
            <a:prstGeom prst="rect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cxnSp macro="">
          <xdr:nvCxnSpPr>
            <xdr:cNvPr id="126333" name="직선 연결선 5"/>
            <xdr:cNvCxnSpPr>
              <a:cxnSpLocks noChangeShapeType="1"/>
            </xdr:cNvCxnSpPr>
          </xdr:nvCxnSpPr>
          <xdr:spPr bwMode="auto">
            <a:xfrm>
              <a:off x="1141268" y="7683211"/>
              <a:ext cx="0" cy="703119"/>
            </a:xfrm>
            <a:prstGeom prst="line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26334" name="직선 연결선 8"/>
            <xdr:cNvCxnSpPr>
              <a:cxnSpLocks noChangeShapeType="1"/>
              <a:endCxn id="126332" idx="2"/>
            </xdr:cNvCxnSpPr>
          </xdr:nvCxnSpPr>
          <xdr:spPr bwMode="auto">
            <a:xfrm flipH="1">
              <a:off x="3059690" y="7683211"/>
              <a:ext cx="5628" cy="702253"/>
            </a:xfrm>
            <a:prstGeom prst="line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26335" name="직선 연결선 9"/>
            <xdr:cNvCxnSpPr>
              <a:cxnSpLocks noChangeShapeType="1"/>
            </xdr:cNvCxnSpPr>
          </xdr:nvCxnSpPr>
          <xdr:spPr bwMode="auto">
            <a:xfrm>
              <a:off x="4046393" y="7683211"/>
              <a:ext cx="0" cy="703119"/>
            </a:xfrm>
            <a:prstGeom prst="line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26336" name="직선 연결선 11"/>
            <xdr:cNvCxnSpPr>
              <a:cxnSpLocks noChangeShapeType="1"/>
              <a:stCxn id="126332" idx="1"/>
              <a:endCxn id="126332" idx="3"/>
            </xdr:cNvCxnSpPr>
          </xdr:nvCxnSpPr>
          <xdr:spPr bwMode="auto">
            <a:xfrm>
              <a:off x="161925" y="8034338"/>
              <a:ext cx="5795530" cy="0"/>
            </a:xfrm>
            <a:prstGeom prst="line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</xdr:grpSp>
    </xdr:grpSp>
    <xdr:clientData/>
  </xdr:twoCellAnchor>
  <xdr:twoCellAnchor>
    <xdr:from>
      <xdr:col>2</xdr:col>
      <xdr:colOff>1247775</xdr:colOff>
      <xdr:row>32</xdr:row>
      <xdr:rowOff>95249</xdr:rowOff>
    </xdr:from>
    <xdr:to>
      <xdr:col>3</xdr:col>
      <xdr:colOff>809625</xdr:colOff>
      <xdr:row>37</xdr:row>
      <xdr:rowOff>128627</xdr:rowOff>
    </xdr:to>
    <xdr:grpSp>
      <xdr:nvGrpSpPr>
        <xdr:cNvPr id="4" name="그룹 3"/>
        <xdr:cNvGrpSpPr/>
      </xdr:nvGrpSpPr>
      <xdr:grpSpPr>
        <a:xfrm>
          <a:off x="2952750" y="7715249"/>
          <a:ext cx="828675" cy="890628"/>
          <a:chOff x="8191500" y="7905749"/>
          <a:chExt cx="828675" cy="890628"/>
        </a:xfrm>
      </xdr:grpSpPr>
      <xdr:sp macro="" textlink="">
        <xdr:nvSpPr>
          <xdr:cNvPr id="2" name="직사각형 1"/>
          <xdr:cNvSpPr/>
        </xdr:nvSpPr>
        <xdr:spPr bwMode="auto">
          <a:xfrm>
            <a:off x="8191500" y="7934325"/>
            <a:ext cx="828675" cy="828675"/>
          </a:xfrm>
          <a:prstGeom prst="rect">
            <a:avLst/>
          </a:prstGeom>
          <a:noFill/>
          <a:ln w="254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ko-KR" altLang="en-US" sz="1100"/>
          </a:p>
        </xdr:txBody>
      </xdr:sp>
      <xdr:sp macro="" textlink="">
        <xdr:nvSpPr>
          <xdr:cNvPr id="3" name="TextBox 2"/>
          <xdr:cNvSpPr txBox="1"/>
        </xdr:nvSpPr>
        <xdr:spPr>
          <a:xfrm>
            <a:off x="8286750" y="7905749"/>
            <a:ext cx="676275" cy="8906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lang="ko-KR" altLang="en-US" sz="1200">
                <a:solidFill>
                  <a:srgbClr val="FF0000"/>
                </a:solidFill>
              </a:rPr>
              <a:t>서울</a:t>
            </a:r>
            <a:endParaRPr lang="en-US" altLang="ko-KR" sz="1200">
              <a:solidFill>
                <a:srgbClr val="FF0000"/>
              </a:solidFill>
            </a:endParaRPr>
          </a:p>
          <a:p>
            <a:pPr algn="ctr"/>
            <a:r>
              <a:rPr lang="ko-KR" altLang="en-US" sz="1200">
                <a:solidFill>
                  <a:srgbClr val="FF0000"/>
                </a:solidFill>
              </a:rPr>
              <a:t>고등</a:t>
            </a:r>
            <a:endParaRPr lang="en-US" altLang="ko-KR" sz="1200">
              <a:solidFill>
                <a:srgbClr val="FF0000"/>
              </a:solidFill>
            </a:endParaRPr>
          </a:p>
          <a:p>
            <a:pPr algn="ctr"/>
            <a:r>
              <a:rPr lang="ko-KR" altLang="en-US" sz="1200">
                <a:solidFill>
                  <a:srgbClr val="FF0000"/>
                </a:solidFill>
              </a:rPr>
              <a:t>학교장</a:t>
            </a:r>
          </a:p>
        </xdr:txBody>
      </xdr:sp>
    </xdr:grpSp>
    <xdr:clientData/>
  </xdr:twoCellAnchor>
  <xdr:twoCellAnchor>
    <xdr:from>
      <xdr:col>4</xdr:col>
      <xdr:colOff>85725</xdr:colOff>
      <xdr:row>29</xdr:row>
      <xdr:rowOff>47624</xdr:rowOff>
    </xdr:from>
    <xdr:to>
      <xdr:col>5</xdr:col>
      <xdr:colOff>47625</xdr:colOff>
      <xdr:row>32</xdr:row>
      <xdr:rowOff>52427</xdr:rowOff>
    </xdr:to>
    <xdr:grpSp>
      <xdr:nvGrpSpPr>
        <xdr:cNvPr id="40" name="그룹 39"/>
        <xdr:cNvGrpSpPr/>
      </xdr:nvGrpSpPr>
      <xdr:grpSpPr>
        <a:xfrm>
          <a:off x="4267200" y="6781799"/>
          <a:ext cx="828675" cy="890628"/>
          <a:chOff x="8191500" y="7905749"/>
          <a:chExt cx="828675" cy="890628"/>
        </a:xfrm>
      </xdr:grpSpPr>
      <xdr:sp macro="" textlink="">
        <xdr:nvSpPr>
          <xdr:cNvPr id="41" name="직사각형 40"/>
          <xdr:cNvSpPr/>
        </xdr:nvSpPr>
        <xdr:spPr bwMode="auto">
          <a:xfrm>
            <a:off x="8191500" y="7934325"/>
            <a:ext cx="828675" cy="828675"/>
          </a:xfrm>
          <a:prstGeom prst="rect">
            <a:avLst/>
          </a:prstGeom>
          <a:noFill/>
          <a:ln w="254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ko-KR" altLang="en-US" sz="1100"/>
          </a:p>
        </xdr:txBody>
      </xdr:sp>
      <xdr:sp macro="" textlink="">
        <xdr:nvSpPr>
          <xdr:cNvPr id="42" name="TextBox 41"/>
          <xdr:cNvSpPr txBox="1"/>
        </xdr:nvSpPr>
        <xdr:spPr>
          <a:xfrm>
            <a:off x="8286750" y="7905749"/>
            <a:ext cx="676275" cy="8906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lang="ko-KR" altLang="en-US" sz="1200">
                <a:solidFill>
                  <a:srgbClr val="FF0000"/>
                </a:solidFill>
              </a:rPr>
              <a:t>서울</a:t>
            </a:r>
            <a:endParaRPr lang="en-US" altLang="ko-KR" sz="1200">
              <a:solidFill>
                <a:srgbClr val="FF0000"/>
              </a:solidFill>
            </a:endParaRPr>
          </a:p>
          <a:p>
            <a:pPr algn="ctr"/>
            <a:r>
              <a:rPr lang="ko-KR" altLang="en-US" sz="1200">
                <a:solidFill>
                  <a:srgbClr val="FF0000"/>
                </a:solidFill>
              </a:rPr>
              <a:t>고등</a:t>
            </a:r>
            <a:endParaRPr lang="en-US" altLang="ko-KR" sz="1200">
              <a:solidFill>
                <a:srgbClr val="FF0000"/>
              </a:solidFill>
            </a:endParaRPr>
          </a:p>
          <a:p>
            <a:pPr algn="ctr"/>
            <a:r>
              <a:rPr lang="ko-KR" altLang="en-US" sz="1200">
                <a:solidFill>
                  <a:srgbClr val="FF0000"/>
                </a:solidFill>
              </a:rPr>
              <a:t>학교장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308265</xdr:colOff>
      <xdr:row>32</xdr:row>
      <xdr:rowOff>83993</xdr:rowOff>
    </xdr:from>
    <xdr:to>
      <xdr:col>1</xdr:col>
      <xdr:colOff>822040</xdr:colOff>
      <xdr:row>34</xdr:row>
      <xdr:rowOff>116837</xdr:rowOff>
    </xdr:to>
    <xdr:sp macro="" textlink="">
      <xdr:nvSpPr>
        <xdr:cNvPr id="8" name="TextBox 7"/>
        <xdr:cNvSpPr txBox="1"/>
      </xdr:nvSpPr>
      <xdr:spPr>
        <a:xfrm>
          <a:off x="308265" y="7703993"/>
          <a:ext cx="1056700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700">
              <a:latin typeface="굴림" pitchFamily="50" charset="-127"/>
              <a:ea typeface="굴림" pitchFamily="50" charset="-127"/>
            </a:rPr>
            <a:t>발급번호</a:t>
          </a:r>
        </a:p>
      </xdr:txBody>
    </xdr:sp>
    <xdr:clientData/>
  </xdr:twoCellAnchor>
  <xdr:twoCellAnchor editAs="absolute">
    <xdr:from>
      <xdr:col>0</xdr:col>
      <xdr:colOff>308265</xdr:colOff>
      <xdr:row>34</xdr:row>
      <xdr:rowOff>101311</xdr:rowOff>
    </xdr:from>
    <xdr:to>
      <xdr:col>1</xdr:col>
      <xdr:colOff>822040</xdr:colOff>
      <xdr:row>36</xdr:row>
      <xdr:rowOff>134155</xdr:rowOff>
    </xdr:to>
    <xdr:sp macro="" textlink="">
      <xdr:nvSpPr>
        <xdr:cNvPr id="9" name="TextBox 8"/>
        <xdr:cNvSpPr txBox="1"/>
      </xdr:nvSpPr>
      <xdr:spPr>
        <a:xfrm>
          <a:off x="308265" y="8064211"/>
          <a:ext cx="1056700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700">
              <a:latin typeface="굴림" pitchFamily="50" charset="-127"/>
              <a:ea typeface="굴림" pitchFamily="50" charset="-127"/>
            </a:rPr>
            <a:t>소관기관</a:t>
          </a:r>
        </a:p>
      </xdr:txBody>
    </xdr:sp>
    <xdr:clientData/>
  </xdr:twoCellAnchor>
  <xdr:twoCellAnchor editAs="absolute">
    <xdr:from>
      <xdr:col>4</xdr:col>
      <xdr:colOff>222555</xdr:colOff>
      <xdr:row>32</xdr:row>
      <xdr:rowOff>64943</xdr:rowOff>
    </xdr:from>
    <xdr:to>
      <xdr:col>5</xdr:col>
      <xdr:colOff>232943</xdr:colOff>
      <xdr:row>34</xdr:row>
      <xdr:rowOff>114458</xdr:rowOff>
    </xdr:to>
    <xdr:sp macro="" textlink="Sheet1!B14">
      <xdr:nvSpPr>
        <xdr:cNvPr id="15" name="TextBox 14"/>
        <xdr:cNvSpPr txBox="1"/>
      </xdr:nvSpPr>
      <xdr:spPr>
        <a:xfrm>
          <a:off x="4404030" y="7684943"/>
          <a:ext cx="877163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fld id="{40F804EE-D820-4C9E-8E43-A3C7E4C4A312}" type="TxLink">
            <a:rPr lang="ko-KR" altLang="en-US" sz="1800" b="0" i="0" u="none" strike="noStrike" baseline="0">
              <a:solidFill>
                <a:srgbClr val="000000"/>
              </a:solidFill>
              <a:latin typeface="HY엽서L"/>
              <a:ea typeface="HY엽서L"/>
            </a:rPr>
            <a:pPr algn="l" rtl="0">
              <a:defRPr sz="1000"/>
            </a:pPr>
            <a:t>홍길순</a:t>
          </a:fld>
          <a:endParaRPr lang="ko-KR" altLang="en-US" sz="1800" b="0" i="0" u="none" strike="noStrike" baseline="0">
            <a:solidFill>
              <a:srgbClr val="000000"/>
            </a:solidFill>
            <a:latin typeface="HY엽서L"/>
            <a:ea typeface="HY엽서L"/>
          </a:endParaRPr>
        </a:p>
      </xdr:txBody>
    </xdr:sp>
    <xdr:clientData/>
  </xdr:twoCellAnchor>
  <xdr:twoCellAnchor editAs="absolute">
    <xdr:from>
      <xdr:col>1</xdr:col>
      <xdr:colOff>1000125</xdr:colOff>
      <xdr:row>30</xdr:row>
      <xdr:rowOff>25111</xdr:rowOff>
    </xdr:from>
    <xdr:to>
      <xdr:col>4</xdr:col>
      <xdr:colOff>816798</xdr:colOff>
      <xdr:row>31</xdr:row>
      <xdr:rowOff>124650</xdr:rowOff>
    </xdr:to>
    <xdr:sp macro="" textlink="Sheet1!B18">
      <xdr:nvSpPr>
        <xdr:cNvPr id="33" name="TextBox 32"/>
        <xdr:cNvSpPr txBox="1"/>
      </xdr:nvSpPr>
      <xdr:spPr>
        <a:xfrm>
          <a:off x="1543050" y="7006936"/>
          <a:ext cx="3455223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0">
            <a:defRPr sz="1000"/>
          </a:pPr>
          <a:fld id="{15FF3C2A-3833-4178-94BF-F76FC8EC10BC}" type="TxLink">
            <a:rPr lang="ko-KR" altLang="en-US" sz="2500" b="1" i="0" u="none" strike="noStrike" baseline="0">
              <a:solidFill>
                <a:srgbClr val="000000"/>
              </a:solidFill>
              <a:latin typeface="돋움" panose="020B0600000101010101" pitchFamily="50" charset="-127"/>
              <a:ea typeface="돋움" panose="020B0600000101010101" pitchFamily="50" charset="-127"/>
            </a:rPr>
            <a:pPr algn="r" rtl="0">
              <a:defRPr sz="1000"/>
            </a:pPr>
            <a:t>서울고등학교장</a:t>
          </a:fld>
          <a:endParaRPr lang="ko-KR" altLang="en-US" sz="2500" b="1">
            <a:latin typeface="돋움" panose="020B0600000101010101" pitchFamily="50" charset="-127"/>
            <a:ea typeface="돋움" panose="020B0600000101010101" pitchFamily="50" charset="-127"/>
          </a:endParaRPr>
        </a:p>
      </xdr:txBody>
    </xdr:sp>
    <xdr:clientData/>
  </xdr:twoCellAnchor>
  <xdr:twoCellAnchor>
    <xdr:from>
      <xdr:col>5</xdr:col>
      <xdr:colOff>778699</xdr:colOff>
      <xdr:row>31</xdr:row>
      <xdr:rowOff>200032</xdr:rowOff>
    </xdr:from>
    <xdr:to>
      <xdr:col>6</xdr:col>
      <xdr:colOff>29126</xdr:colOff>
      <xdr:row>36</xdr:row>
      <xdr:rowOff>10402</xdr:rowOff>
    </xdr:to>
    <xdr:grpSp>
      <xdr:nvGrpSpPr>
        <xdr:cNvPr id="35" name="그룹 34"/>
        <xdr:cNvGrpSpPr/>
      </xdr:nvGrpSpPr>
      <xdr:grpSpPr>
        <a:xfrm>
          <a:off x="5826949" y="7591432"/>
          <a:ext cx="298177" cy="724770"/>
          <a:chOff x="5322795" y="7295029"/>
          <a:chExt cx="470646" cy="922018"/>
        </a:xfrm>
      </xdr:grpSpPr>
      <xdr:sp macro="" textlink="">
        <xdr:nvSpPr>
          <xdr:cNvPr id="36" name="타원 35"/>
          <xdr:cNvSpPr/>
        </xdr:nvSpPr>
        <xdr:spPr>
          <a:xfrm>
            <a:off x="5322795" y="7295029"/>
            <a:ext cx="470646" cy="739589"/>
          </a:xfrm>
          <a:prstGeom prst="ellipse">
            <a:avLst/>
          </a:prstGeom>
          <a:noFill/>
          <a:ln>
            <a:solidFill>
              <a:srgbClr val="D9275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 b="1"/>
          </a:p>
        </xdr:txBody>
      </xdr:sp>
      <xdr:sp macro="" textlink="Sheet1!B14">
        <xdr:nvSpPr>
          <xdr:cNvPr id="37" name="TextBox 36"/>
          <xdr:cNvSpPr txBox="1"/>
        </xdr:nvSpPr>
        <xdr:spPr>
          <a:xfrm>
            <a:off x="5410605" y="7376606"/>
            <a:ext cx="294697" cy="8404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eaVert" wrap="square" lIns="0" rIns="0" rtlCol="0" anchor="t">
            <a:noAutofit/>
          </a:bodyPr>
          <a:lstStyle/>
          <a:p>
            <a:pPr algn="l" rtl="0">
              <a:defRPr sz="1000"/>
            </a:pPr>
            <a:fld id="{E2B280C0-5553-4EDB-B0A8-64C555264C8B}" type="TxLink">
              <a:rPr lang="ko-KR" altLang="en-US" sz="1100" b="1" i="0" u="none" strike="noStrike" baseline="0">
                <a:solidFill>
                  <a:srgbClr val="FF0000"/>
                </a:solidFill>
                <a:latin typeface="돋움"/>
                <a:ea typeface="돋움"/>
              </a:rPr>
              <a:pPr algn="l" rtl="0">
                <a:defRPr sz="1000"/>
              </a:pPr>
              <a:t>홍길순</a:t>
            </a:fld>
            <a:endParaRPr lang="ko-KR" altLang="en-US" sz="1100" b="1" i="0" u="none" strike="noStrike" baseline="0">
              <a:solidFill>
                <a:srgbClr val="FF0000"/>
              </a:solidFill>
              <a:latin typeface="HY엽서L"/>
              <a:ea typeface="HY엽서L"/>
            </a:endParaRPr>
          </a:p>
        </xdr:txBody>
      </xdr:sp>
    </xdr:grpSp>
    <xdr:clientData/>
  </xdr:twoCellAnchor>
  <xdr:twoCellAnchor editAs="absolute">
    <xdr:from>
      <xdr:col>0</xdr:col>
      <xdr:colOff>323850</xdr:colOff>
      <xdr:row>32</xdr:row>
      <xdr:rowOff>76200</xdr:rowOff>
    </xdr:from>
    <xdr:to>
      <xdr:col>6</xdr:col>
      <xdr:colOff>28575</xdr:colOff>
      <xdr:row>36</xdr:row>
      <xdr:rowOff>85725</xdr:rowOff>
    </xdr:to>
    <xdr:grpSp>
      <xdr:nvGrpSpPr>
        <xdr:cNvPr id="125356" name="그룹 17"/>
        <xdr:cNvGrpSpPr>
          <a:grpSpLocks/>
        </xdr:cNvGrpSpPr>
      </xdr:nvGrpSpPr>
      <xdr:grpSpPr bwMode="auto">
        <a:xfrm>
          <a:off x="323850" y="7696200"/>
          <a:ext cx="5800725" cy="695325"/>
          <a:chOff x="161925" y="7683211"/>
          <a:chExt cx="5795530" cy="703119"/>
        </a:xfrm>
      </xdr:grpSpPr>
      <xdr:sp macro="" textlink="">
        <xdr:nvSpPr>
          <xdr:cNvPr id="125376" name="직사각형 3"/>
          <xdr:cNvSpPr>
            <a:spLocks noChangeArrowheads="1"/>
          </xdr:cNvSpPr>
        </xdr:nvSpPr>
        <xdr:spPr bwMode="auto">
          <a:xfrm>
            <a:off x="161925" y="7683211"/>
            <a:ext cx="5795530" cy="702253"/>
          </a:xfrm>
          <a:prstGeom prst="rect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25377" name="직선 연결선 5"/>
          <xdr:cNvCxnSpPr>
            <a:cxnSpLocks noChangeShapeType="1"/>
          </xdr:cNvCxnSpPr>
        </xdr:nvCxnSpPr>
        <xdr:spPr bwMode="auto">
          <a:xfrm>
            <a:off x="1141268" y="7683211"/>
            <a:ext cx="0" cy="703119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5378" name="직선 연결선 8"/>
          <xdr:cNvCxnSpPr>
            <a:cxnSpLocks noChangeShapeType="1"/>
            <a:endCxn id="125376" idx="2"/>
          </xdr:cNvCxnSpPr>
        </xdr:nvCxnSpPr>
        <xdr:spPr bwMode="auto">
          <a:xfrm flipH="1">
            <a:off x="3059690" y="7683211"/>
            <a:ext cx="5628" cy="702253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5379" name="직선 연결선 9"/>
          <xdr:cNvCxnSpPr>
            <a:cxnSpLocks noChangeShapeType="1"/>
          </xdr:cNvCxnSpPr>
        </xdr:nvCxnSpPr>
        <xdr:spPr bwMode="auto">
          <a:xfrm>
            <a:off x="4046393" y="7683211"/>
            <a:ext cx="0" cy="703119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5380" name="직선 연결선 11"/>
          <xdr:cNvCxnSpPr>
            <a:cxnSpLocks noChangeShapeType="1"/>
            <a:stCxn id="125376" idx="1"/>
            <a:endCxn id="125376" idx="3"/>
          </xdr:cNvCxnSpPr>
        </xdr:nvCxnSpPr>
        <xdr:spPr bwMode="auto">
          <a:xfrm>
            <a:off x="161925" y="8034338"/>
            <a:ext cx="5795530" cy="0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absolute">
    <xdr:from>
      <xdr:col>1</xdr:col>
      <xdr:colOff>755069</xdr:colOff>
      <xdr:row>32</xdr:row>
      <xdr:rowOff>25977</xdr:rowOff>
    </xdr:from>
    <xdr:to>
      <xdr:col>3</xdr:col>
      <xdr:colOff>252840</xdr:colOff>
      <xdr:row>35</xdr:row>
      <xdr:rowOff>9525</xdr:rowOff>
    </xdr:to>
    <xdr:sp macro="" textlink="Sheet1!B13">
      <xdr:nvSpPr>
        <xdr:cNvPr id="10" name="TextBox 9"/>
        <xdr:cNvSpPr txBox="1"/>
      </xdr:nvSpPr>
      <xdr:spPr>
        <a:xfrm>
          <a:off x="1297994" y="7645977"/>
          <a:ext cx="1926646" cy="497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 rtl="0">
            <a:defRPr sz="1000"/>
          </a:pPr>
          <a:fld id="{F6BA81C1-B9FB-41AC-A66D-92031D5BB11C}" type="TxLink">
            <a:rPr lang="ko-KR" altLang="en-US" sz="1100" b="0" i="0" u="none" strike="noStrike" baseline="0">
              <a:solidFill>
                <a:srgbClr val="000000"/>
              </a:solidFill>
              <a:latin typeface="굴림"/>
              <a:ea typeface="굴림"/>
            </a:rPr>
            <a:pPr algn="l" rtl="0">
              <a:defRPr sz="1000"/>
            </a:pPr>
            <a:t>R100000000-2019-000</a:t>
          </a:fld>
          <a:endParaRPr lang="ko-KR" altLang="en-US" sz="1100"/>
        </a:p>
      </xdr:txBody>
    </xdr:sp>
    <xdr:clientData/>
  </xdr:twoCellAnchor>
  <xdr:twoCellAnchor editAs="absolute">
    <xdr:from>
      <xdr:col>1</xdr:col>
      <xdr:colOff>773877</xdr:colOff>
      <xdr:row>34</xdr:row>
      <xdr:rowOff>82261</xdr:rowOff>
    </xdr:from>
    <xdr:to>
      <xdr:col>3</xdr:col>
      <xdr:colOff>257175</xdr:colOff>
      <xdr:row>36</xdr:row>
      <xdr:rowOff>81762</xdr:rowOff>
    </xdr:to>
    <xdr:sp macro="" textlink="I30">
      <xdr:nvSpPr>
        <xdr:cNvPr id="11" name="TextBox 10"/>
        <xdr:cNvSpPr txBox="1"/>
      </xdr:nvSpPr>
      <xdr:spPr>
        <a:xfrm>
          <a:off x="1316802" y="8045161"/>
          <a:ext cx="1912173" cy="342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0">
            <a:defRPr sz="1000"/>
          </a:pPr>
          <a:fld id="{946501A7-1703-407C-81C5-F516489D6C47}" type="TxLink">
            <a:rPr lang="ko-KR" altLang="en-US" sz="1500" b="0" i="0" u="none" strike="noStrike" baseline="0">
              <a:solidFill>
                <a:srgbClr val="000000"/>
              </a:solidFill>
              <a:latin typeface="굴림"/>
              <a:ea typeface="굴림"/>
            </a:rPr>
            <a:pPr algn="r" rtl="0">
              <a:defRPr sz="1000"/>
            </a:pPr>
            <a:t>서울고등학교 장</a:t>
          </a:fld>
          <a:endParaRPr lang="ko-KR" altLang="en-US"/>
        </a:p>
      </xdr:txBody>
    </xdr:sp>
    <xdr:clientData/>
  </xdr:twoCellAnchor>
  <xdr:twoCellAnchor editAs="absolute">
    <xdr:from>
      <xdr:col>3</xdr:col>
      <xdr:colOff>349843</xdr:colOff>
      <xdr:row>32</xdr:row>
      <xdr:rowOff>83993</xdr:rowOff>
    </xdr:from>
    <xdr:to>
      <xdr:col>3</xdr:col>
      <xdr:colOff>1188534</xdr:colOff>
      <xdr:row>34</xdr:row>
      <xdr:rowOff>116837</xdr:rowOff>
    </xdr:to>
    <xdr:sp macro="" textlink="">
      <xdr:nvSpPr>
        <xdr:cNvPr id="12" name="TextBox 11"/>
        <xdr:cNvSpPr txBox="1"/>
      </xdr:nvSpPr>
      <xdr:spPr>
        <a:xfrm>
          <a:off x="3321643" y="7703993"/>
          <a:ext cx="838691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700">
              <a:latin typeface="굴림" pitchFamily="50" charset="-127"/>
              <a:ea typeface="굴림" pitchFamily="50" charset="-127"/>
            </a:rPr>
            <a:t>담당자</a:t>
          </a:r>
          <a:endParaRPr lang="en-US" altLang="ko-KR" sz="1700">
            <a:latin typeface="굴림" pitchFamily="50" charset="-127"/>
            <a:ea typeface="굴림" pitchFamily="50" charset="-127"/>
          </a:endParaRPr>
        </a:p>
      </xdr:txBody>
    </xdr:sp>
    <xdr:clientData/>
  </xdr:twoCellAnchor>
  <xdr:twoCellAnchor editAs="absolute">
    <xdr:from>
      <xdr:col>3</xdr:col>
      <xdr:colOff>211283</xdr:colOff>
      <xdr:row>34</xdr:row>
      <xdr:rowOff>101311</xdr:rowOff>
    </xdr:from>
    <xdr:to>
      <xdr:col>4</xdr:col>
      <xdr:colOff>58308</xdr:colOff>
      <xdr:row>36</xdr:row>
      <xdr:rowOff>134155</xdr:rowOff>
    </xdr:to>
    <xdr:sp macro="" textlink="">
      <xdr:nvSpPr>
        <xdr:cNvPr id="13" name="TextBox 12"/>
        <xdr:cNvSpPr txBox="1"/>
      </xdr:nvSpPr>
      <xdr:spPr>
        <a:xfrm>
          <a:off x="3183083" y="8064211"/>
          <a:ext cx="1056700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700">
              <a:latin typeface="굴림" pitchFamily="50" charset="-127"/>
              <a:ea typeface="굴림" pitchFamily="50" charset="-127"/>
            </a:rPr>
            <a:t>전화번호</a:t>
          </a:r>
        </a:p>
      </xdr:txBody>
    </xdr:sp>
    <xdr:clientData/>
  </xdr:twoCellAnchor>
  <xdr:twoCellAnchor editAs="absolute">
    <xdr:from>
      <xdr:col>4</xdr:col>
      <xdr:colOff>135085</xdr:colOff>
      <xdr:row>34</xdr:row>
      <xdr:rowOff>82261</xdr:rowOff>
    </xdr:from>
    <xdr:to>
      <xdr:col>6</xdr:col>
      <xdr:colOff>34639</xdr:colOff>
      <xdr:row>36</xdr:row>
      <xdr:rowOff>115105</xdr:rowOff>
    </xdr:to>
    <xdr:sp macro="" textlink="Sheet1!B17">
      <xdr:nvSpPr>
        <xdr:cNvPr id="14" name="TextBox 13"/>
        <xdr:cNvSpPr txBox="1"/>
      </xdr:nvSpPr>
      <xdr:spPr>
        <a:xfrm>
          <a:off x="4316560" y="8045161"/>
          <a:ext cx="1814079" cy="37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 rtl="0">
            <a:defRPr sz="1000"/>
          </a:pPr>
          <a:fld id="{44A23536-E61B-4028-A83E-A61AB0131DE2}" type="TxLink">
            <a:rPr lang="en-US" altLang="ko-KR" sz="1700" b="0" i="0" u="none" strike="noStrike" baseline="0">
              <a:solidFill>
                <a:srgbClr val="000000"/>
              </a:solidFill>
              <a:latin typeface="돋움"/>
              <a:ea typeface="돋움"/>
            </a:rPr>
            <a:pPr algn="l" rtl="0">
              <a:defRPr sz="1000"/>
            </a:pPr>
            <a:t>02)1234-1234</a:t>
          </a:fld>
          <a:endParaRPr lang="en-US" altLang="ko-KR" sz="1700" b="0" i="0" u="none" strike="noStrike" baseline="0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1</xdr:col>
      <xdr:colOff>409575</xdr:colOff>
      <xdr:row>37</xdr:row>
      <xdr:rowOff>47625</xdr:rowOff>
    </xdr:from>
    <xdr:to>
      <xdr:col>7</xdr:col>
      <xdr:colOff>0</xdr:colOff>
      <xdr:row>41</xdr:row>
      <xdr:rowOff>95250</xdr:rowOff>
    </xdr:to>
    <xdr:grpSp>
      <xdr:nvGrpSpPr>
        <xdr:cNvPr id="125365" name="그룹 1"/>
        <xdr:cNvGrpSpPr>
          <a:grpSpLocks/>
        </xdr:cNvGrpSpPr>
      </xdr:nvGrpSpPr>
      <xdr:grpSpPr bwMode="auto">
        <a:xfrm>
          <a:off x="952500" y="8524875"/>
          <a:ext cx="6000750" cy="733425"/>
          <a:chOff x="962025" y="8524875"/>
          <a:chExt cx="5838825" cy="737694"/>
        </a:xfrm>
      </xdr:grpSpPr>
      <xdr:sp macro="" textlink="">
        <xdr:nvSpPr>
          <xdr:cNvPr id="17" name="TextBox 16"/>
          <xdr:cNvSpPr txBox="1"/>
        </xdr:nvSpPr>
        <xdr:spPr bwMode="auto">
          <a:xfrm>
            <a:off x="962025" y="8524875"/>
            <a:ext cx="1056549" cy="3736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700">
                <a:latin typeface="굴림" pitchFamily="50" charset="-127"/>
                <a:ea typeface="굴림" pitchFamily="50" charset="-127"/>
              </a:rPr>
              <a:t>교부번호</a:t>
            </a:r>
          </a:p>
        </xdr:txBody>
      </xdr:sp>
      <xdr:sp macro="" textlink="">
        <xdr:nvSpPr>
          <xdr:cNvPr id="18" name="TextBox 17"/>
          <xdr:cNvSpPr txBox="1"/>
        </xdr:nvSpPr>
        <xdr:spPr bwMode="auto">
          <a:xfrm>
            <a:off x="971293" y="8888932"/>
            <a:ext cx="1056549" cy="3736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700">
                <a:latin typeface="굴림" pitchFamily="50" charset="-127"/>
                <a:ea typeface="굴림" pitchFamily="50" charset="-127"/>
              </a:rPr>
              <a:t>검수기관</a:t>
            </a:r>
          </a:p>
        </xdr:txBody>
      </xdr:sp>
      <xdr:sp macro="" textlink="">
        <xdr:nvSpPr>
          <xdr:cNvPr id="19" name="TextBox 18"/>
          <xdr:cNvSpPr txBox="1"/>
        </xdr:nvSpPr>
        <xdr:spPr bwMode="auto">
          <a:xfrm>
            <a:off x="3992653" y="8534455"/>
            <a:ext cx="834118" cy="3736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700">
                <a:latin typeface="굴림" pitchFamily="50" charset="-127"/>
                <a:ea typeface="굴림" pitchFamily="50" charset="-127"/>
              </a:rPr>
              <a:t>담당자</a:t>
            </a:r>
            <a:endParaRPr lang="en-US" altLang="ko-KR" sz="1700">
              <a:latin typeface="굴림" pitchFamily="50" charset="-127"/>
              <a:ea typeface="굴림" pitchFamily="50" charset="-127"/>
            </a:endParaRPr>
          </a:p>
        </xdr:txBody>
      </xdr:sp>
      <xdr:sp macro="" textlink="">
        <xdr:nvSpPr>
          <xdr:cNvPr id="20" name="TextBox 19"/>
          <xdr:cNvSpPr txBox="1"/>
        </xdr:nvSpPr>
        <xdr:spPr bwMode="auto">
          <a:xfrm>
            <a:off x="3862902" y="8879351"/>
            <a:ext cx="1065817" cy="3736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700">
                <a:latin typeface="굴림" pitchFamily="50" charset="-127"/>
                <a:ea typeface="굴림" pitchFamily="50" charset="-127"/>
              </a:rPr>
              <a:t>전화번호</a:t>
            </a:r>
          </a:p>
        </xdr:txBody>
      </xdr:sp>
      <xdr:grpSp>
        <xdr:nvGrpSpPr>
          <xdr:cNvPr id="125370" name="그룹 17"/>
          <xdr:cNvGrpSpPr>
            <a:grpSpLocks/>
          </xdr:cNvGrpSpPr>
        </xdr:nvGrpSpPr>
        <xdr:grpSpPr bwMode="auto">
          <a:xfrm>
            <a:off x="1000125" y="8543925"/>
            <a:ext cx="5800725" cy="695325"/>
            <a:chOff x="161925" y="7683211"/>
            <a:chExt cx="5795530" cy="703119"/>
          </a:xfrm>
        </xdr:grpSpPr>
        <xdr:sp macro="" textlink="">
          <xdr:nvSpPr>
            <xdr:cNvPr id="125371" name="직사각형 3"/>
            <xdr:cNvSpPr>
              <a:spLocks noChangeArrowheads="1"/>
            </xdr:cNvSpPr>
          </xdr:nvSpPr>
          <xdr:spPr bwMode="auto">
            <a:xfrm>
              <a:off x="161925" y="7683211"/>
              <a:ext cx="5795530" cy="702253"/>
            </a:xfrm>
            <a:prstGeom prst="rect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cxnSp macro="">
          <xdr:nvCxnSpPr>
            <xdr:cNvPr id="125372" name="직선 연결선 5"/>
            <xdr:cNvCxnSpPr>
              <a:cxnSpLocks noChangeShapeType="1"/>
            </xdr:cNvCxnSpPr>
          </xdr:nvCxnSpPr>
          <xdr:spPr bwMode="auto">
            <a:xfrm>
              <a:off x="1141268" y="7683211"/>
              <a:ext cx="0" cy="703119"/>
            </a:xfrm>
            <a:prstGeom prst="line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25373" name="직선 연결선 8"/>
            <xdr:cNvCxnSpPr>
              <a:cxnSpLocks noChangeShapeType="1"/>
              <a:endCxn id="125371" idx="2"/>
            </xdr:cNvCxnSpPr>
          </xdr:nvCxnSpPr>
          <xdr:spPr bwMode="auto">
            <a:xfrm flipH="1">
              <a:off x="3059690" y="7683211"/>
              <a:ext cx="5628" cy="702253"/>
            </a:xfrm>
            <a:prstGeom prst="line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25374" name="직선 연결선 9"/>
            <xdr:cNvCxnSpPr>
              <a:cxnSpLocks noChangeShapeType="1"/>
            </xdr:cNvCxnSpPr>
          </xdr:nvCxnSpPr>
          <xdr:spPr bwMode="auto">
            <a:xfrm>
              <a:off x="4046393" y="7683211"/>
              <a:ext cx="0" cy="703119"/>
            </a:xfrm>
            <a:prstGeom prst="line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25375" name="직선 연결선 11"/>
            <xdr:cNvCxnSpPr>
              <a:cxnSpLocks noChangeShapeType="1"/>
              <a:stCxn id="125371" idx="1"/>
              <a:endCxn id="125371" idx="3"/>
            </xdr:cNvCxnSpPr>
          </xdr:nvCxnSpPr>
          <xdr:spPr bwMode="auto">
            <a:xfrm>
              <a:off x="161925" y="8034338"/>
              <a:ext cx="5795530" cy="0"/>
            </a:xfrm>
            <a:prstGeom prst="line">
              <a:avLst/>
            </a:prstGeom>
            <a:noFill/>
            <a:ln w="127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</xdr:grpSp>
    </xdr:grpSp>
    <xdr:clientData/>
  </xdr:twoCellAnchor>
  <xdr:twoCellAnchor>
    <xdr:from>
      <xdr:col>4</xdr:col>
      <xdr:colOff>266700</xdr:colOff>
      <xdr:row>29</xdr:row>
      <xdr:rowOff>28575</xdr:rowOff>
    </xdr:from>
    <xdr:to>
      <xdr:col>5</xdr:col>
      <xdr:colOff>228600</xdr:colOff>
      <xdr:row>32</xdr:row>
      <xdr:rowOff>33378</xdr:rowOff>
    </xdr:to>
    <xdr:grpSp>
      <xdr:nvGrpSpPr>
        <xdr:cNvPr id="38" name="그룹 37"/>
        <xdr:cNvGrpSpPr/>
      </xdr:nvGrpSpPr>
      <xdr:grpSpPr>
        <a:xfrm>
          <a:off x="4448175" y="6762750"/>
          <a:ext cx="828675" cy="890628"/>
          <a:chOff x="8191500" y="7905749"/>
          <a:chExt cx="828675" cy="890628"/>
        </a:xfrm>
      </xdr:grpSpPr>
      <xdr:sp macro="" textlink="">
        <xdr:nvSpPr>
          <xdr:cNvPr id="39" name="직사각형 38"/>
          <xdr:cNvSpPr/>
        </xdr:nvSpPr>
        <xdr:spPr bwMode="auto">
          <a:xfrm>
            <a:off x="8191500" y="7934325"/>
            <a:ext cx="828675" cy="828675"/>
          </a:xfrm>
          <a:prstGeom prst="rect">
            <a:avLst/>
          </a:prstGeom>
          <a:noFill/>
          <a:ln w="254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ko-KR" altLang="en-US" sz="1100"/>
          </a:p>
        </xdr:txBody>
      </xdr:sp>
      <xdr:sp macro="" textlink="">
        <xdr:nvSpPr>
          <xdr:cNvPr id="40" name="TextBox 39"/>
          <xdr:cNvSpPr txBox="1"/>
        </xdr:nvSpPr>
        <xdr:spPr>
          <a:xfrm>
            <a:off x="8286750" y="7905749"/>
            <a:ext cx="676275" cy="8906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lang="ko-KR" altLang="en-US" sz="1200">
                <a:solidFill>
                  <a:srgbClr val="FF0000"/>
                </a:solidFill>
              </a:rPr>
              <a:t>서울</a:t>
            </a:r>
            <a:endParaRPr lang="en-US" altLang="ko-KR" sz="1200">
              <a:solidFill>
                <a:srgbClr val="FF0000"/>
              </a:solidFill>
            </a:endParaRPr>
          </a:p>
          <a:p>
            <a:pPr algn="ctr"/>
            <a:r>
              <a:rPr lang="ko-KR" altLang="en-US" sz="1200">
                <a:solidFill>
                  <a:srgbClr val="FF0000"/>
                </a:solidFill>
              </a:rPr>
              <a:t>고등</a:t>
            </a:r>
            <a:endParaRPr lang="en-US" altLang="ko-KR" sz="1200">
              <a:solidFill>
                <a:srgbClr val="FF0000"/>
              </a:solidFill>
            </a:endParaRPr>
          </a:p>
          <a:p>
            <a:pPr algn="ctr"/>
            <a:r>
              <a:rPr lang="ko-KR" altLang="en-US" sz="1200">
                <a:solidFill>
                  <a:srgbClr val="FF0000"/>
                </a:solidFill>
              </a:rPr>
              <a:t>학교장</a:t>
            </a:r>
          </a:p>
        </xdr:txBody>
      </xdr:sp>
    </xdr:grpSp>
    <xdr:clientData/>
  </xdr:twoCellAnchor>
  <xdr:twoCellAnchor>
    <xdr:from>
      <xdr:col>2</xdr:col>
      <xdr:colOff>1247775</xdr:colOff>
      <xdr:row>32</xdr:row>
      <xdr:rowOff>76200</xdr:rowOff>
    </xdr:from>
    <xdr:to>
      <xdr:col>3</xdr:col>
      <xdr:colOff>809625</xdr:colOff>
      <xdr:row>37</xdr:row>
      <xdr:rowOff>109578</xdr:rowOff>
    </xdr:to>
    <xdr:grpSp>
      <xdr:nvGrpSpPr>
        <xdr:cNvPr id="41" name="그룹 40"/>
        <xdr:cNvGrpSpPr/>
      </xdr:nvGrpSpPr>
      <xdr:grpSpPr>
        <a:xfrm>
          <a:off x="2952750" y="7696200"/>
          <a:ext cx="828675" cy="890628"/>
          <a:chOff x="8191500" y="7905749"/>
          <a:chExt cx="828675" cy="890628"/>
        </a:xfrm>
      </xdr:grpSpPr>
      <xdr:sp macro="" textlink="">
        <xdr:nvSpPr>
          <xdr:cNvPr id="42" name="직사각형 41"/>
          <xdr:cNvSpPr/>
        </xdr:nvSpPr>
        <xdr:spPr bwMode="auto">
          <a:xfrm>
            <a:off x="8191500" y="7934325"/>
            <a:ext cx="828675" cy="828675"/>
          </a:xfrm>
          <a:prstGeom prst="rect">
            <a:avLst/>
          </a:prstGeom>
          <a:noFill/>
          <a:ln w="254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ko-KR" altLang="en-US" sz="1100"/>
          </a:p>
        </xdr:txBody>
      </xdr:sp>
      <xdr:sp macro="" textlink="">
        <xdr:nvSpPr>
          <xdr:cNvPr id="43" name="TextBox 42"/>
          <xdr:cNvSpPr txBox="1"/>
        </xdr:nvSpPr>
        <xdr:spPr>
          <a:xfrm>
            <a:off x="8286750" y="7905749"/>
            <a:ext cx="676275" cy="8906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lang="ko-KR" altLang="en-US" sz="1200">
                <a:solidFill>
                  <a:srgbClr val="FF0000"/>
                </a:solidFill>
              </a:rPr>
              <a:t>서울</a:t>
            </a:r>
            <a:endParaRPr lang="en-US" altLang="ko-KR" sz="1200">
              <a:solidFill>
                <a:srgbClr val="FF0000"/>
              </a:solidFill>
            </a:endParaRPr>
          </a:p>
          <a:p>
            <a:pPr algn="ctr"/>
            <a:r>
              <a:rPr lang="ko-KR" altLang="en-US" sz="1200">
                <a:solidFill>
                  <a:srgbClr val="FF0000"/>
                </a:solidFill>
              </a:rPr>
              <a:t>고등</a:t>
            </a:r>
            <a:endParaRPr lang="en-US" altLang="ko-KR" sz="1200">
              <a:solidFill>
                <a:srgbClr val="FF0000"/>
              </a:solidFill>
            </a:endParaRPr>
          </a:p>
          <a:p>
            <a:pPr algn="ctr"/>
            <a:r>
              <a:rPr lang="ko-KR" altLang="en-US" sz="1200">
                <a:solidFill>
                  <a:srgbClr val="FF0000"/>
                </a:solidFill>
              </a:rPr>
              <a:t>학교장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3"/>
    <pageSetUpPr fitToPage="1"/>
  </sheetPr>
  <dimension ref="A1:T50"/>
  <sheetViews>
    <sheetView showGridLines="0" showRowColHeaders="0" showZeros="0" tabSelected="1" workbookViewId="0">
      <selection activeCell="T20" sqref="T20"/>
    </sheetView>
  </sheetViews>
  <sheetFormatPr defaultColWidth="7.109375" defaultRowHeight="12" x14ac:dyDescent="0.15"/>
  <cols>
    <col min="1" max="1" width="1.6640625" style="2" customWidth="1"/>
    <col min="2" max="2" width="9.88671875" style="2" customWidth="1"/>
    <col min="3" max="3" width="9.88671875" style="1" customWidth="1"/>
    <col min="4" max="5" width="9.88671875" style="2" customWidth="1"/>
    <col min="6" max="6" width="9.21875" style="2" bestFit="1" customWidth="1"/>
    <col min="7" max="7" width="7.109375" style="2" customWidth="1"/>
    <col min="8" max="16384" width="7.109375" style="2"/>
  </cols>
  <sheetData>
    <row r="1" spans="1:20" x14ac:dyDescent="0.15">
      <c r="B1" s="4"/>
      <c r="C1" s="4"/>
      <c r="D1" s="4"/>
      <c r="E1" s="4"/>
      <c r="F1" s="4"/>
      <c r="G1" s="4"/>
    </row>
    <row r="2" spans="1:20" x14ac:dyDescent="0.15">
      <c r="B2" s="4"/>
      <c r="C2" s="4"/>
      <c r="D2" s="4"/>
      <c r="E2" s="4"/>
      <c r="F2" s="4"/>
      <c r="G2" s="4"/>
    </row>
    <row r="3" spans="1:20" ht="12" customHeight="1" x14ac:dyDescent="0.15">
      <c r="A3" s="3"/>
      <c r="B3" s="3"/>
      <c r="C3" s="3"/>
      <c r="D3" s="3"/>
      <c r="E3" s="3"/>
      <c r="F3" s="3"/>
      <c r="G3" s="3"/>
    </row>
    <row r="4" spans="1:20" ht="12" customHeight="1" x14ac:dyDescent="0.15">
      <c r="A4" s="3"/>
      <c r="B4" s="3"/>
      <c r="C4" s="3"/>
      <c r="D4" s="3"/>
      <c r="E4" s="3"/>
      <c r="F4" s="3"/>
      <c r="G4" s="3"/>
    </row>
    <row r="5" spans="1:20" ht="12" customHeight="1" x14ac:dyDescent="0.15">
      <c r="A5" s="3"/>
      <c r="B5" s="3"/>
      <c r="C5" s="3"/>
      <c r="D5" s="3"/>
      <c r="E5" s="3"/>
      <c r="F5" s="3"/>
      <c r="G5" s="3"/>
    </row>
    <row r="6" spans="1:20" ht="12" customHeight="1" x14ac:dyDescent="0.15">
      <c r="A6" s="3"/>
      <c r="B6" s="3"/>
      <c r="C6" s="3"/>
      <c r="D6" s="3"/>
      <c r="E6" s="3"/>
      <c r="F6" s="3"/>
      <c r="G6" s="3"/>
    </row>
    <row r="7" spans="1:20" ht="12" customHeight="1" x14ac:dyDescent="0.15">
      <c r="A7" s="3"/>
      <c r="B7" s="3"/>
      <c r="C7" s="3"/>
      <c r="D7" s="3"/>
      <c r="E7" s="3"/>
      <c r="F7" s="3"/>
      <c r="G7" s="3"/>
    </row>
    <row r="8" spans="1:20" ht="12" customHeight="1" x14ac:dyDescent="0.15">
      <c r="A8" s="3"/>
      <c r="B8" s="3"/>
      <c r="C8" s="3"/>
      <c r="D8" s="3"/>
      <c r="E8" s="3"/>
      <c r="F8" s="3"/>
      <c r="G8" s="3"/>
      <c r="T8" s="98"/>
    </row>
    <row r="9" spans="1:20" ht="12" customHeight="1" x14ac:dyDescent="0.15">
      <c r="A9" s="3"/>
      <c r="B9" s="112" t="s">
        <v>159</v>
      </c>
      <c r="C9" s="112"/>
      <c r="D9" s="112"/>
      <c r="E9" s="112"/>
      <c r="F9" s="112"/>
      <c r="G9" s="112"/>
      <c r="H9" s="112"/>
      <c r="I9" s="112"/>
      <c r="J9" s="112"/>
      <c r="K9" s="112"/>
      <c r="T9" s="98"/>
    </row>
    <row r="10" spans="1:20" ht="12" customHeight="1" x14ac:dyDescent="0.15">
      <c r="A10" s="3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T10" s="98"/>
    </row>
    <row r="11" spans="1:20" ht="14.25" customHeight="1" x14ac:dyDescent="0.15">
      <c r="T11" s="98"/>
    </row>
    <row r="12" spans="1:20" ht="14.25" customHeight="1" x14ac:dyDescent="0.15">
      <c r="T12" s="98"/>
    </row>
    <row r="13" spans="1:20" ht="13.5" customHeight="1" x14ac:dyDescent="0.15">
      <c r="T13" s="98"/>
    </row>
    <row r="14" spans="1:20" ht="13.5" x14ac:dyDescent="0.15">
      <c r="T14" s="98"/>
    </row>
    <row r="15" spans="1:20" ht="13.5" x14ac:dyDescent="0.15">
      <c r="T15" s="98"/>
    </row>
    <row r="16" spans="1:20" ht="13.5" x14ac:dyDescent="0.15">
      <c r="T16" s="98"/>
    </row>
    <row r="17" spans="2:20" ht="13.5" x14ac:dyDescent="0.15">
      <c r="T17" s="98"/>
    </row>
    <row r="18" spans="2:20" ht="13.5" x14ac:dyDescent="0.15">
      <c r="T18" s="98"/>
    </row>
    <row r="19" spans="2:20" ht="13.5" x14ac:dyDescent="0.15">
      <c r="T19" s="98"/>
    </row>
    <row r="20" spans="2:20" ht="13.5" x14ac:dyDescent="0.15">
      <c r="T20" s="98"/>
    </row>
    <row r="21" spans="2:20" ht="13.5" x14ac:dyDescent="0.15">
      <c r="T21" s="98"/>
    </row>
    <row r="23" spans="2:20" ht="12" customHeight="1" x14ac:dyDescent="0.15">
      <c r="B23" s="112" t="s">
        <v>170</v>
      </c>
      <c r="C23" s="112"/>
      <c r="D23" s="112"/>
      <c r="E23" s="112"/>
      <c r="F23" s="112"/>
      <c r="G23" s="112"/>
      <c r="H23" s="112"/>
      <c r="I23" s="112"/>
      <c r="J23" s="112"/>
      <c r="K23" s="112"/>
    </row>
    <row r="24" spans="2:20" ht="12" customHeight="1" x14ac:dyDescent="0.15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T24" s="98"/>
    </row>
    <row r="25" spans="2:20" ht="13.5" x14ac:dyDescent="0.15">
      <c r="T25" s="98"/>
    </row>
    <row r="26" spans="2:20" ht="13.5" x14ac:dyDescent="0.15">
      <c r="T26" s="98"/>
    </row>
    <row r="27" spans="2:20" ht="13.5" x14ac:dyDescent="0.15">
      <c r="T27" s="98"/>
    </row>
    <row r="36" spans="2:11" ht="12" customHeight="1" x14ac:dyDescent="0.15">
      <c r="B36" s="112" t="s">
        <v>160</v>
      </c>
      <c r="C36" s="112"/>
      <c r="D36" s="112"/>
      <c r="E36" s="112"/>
      <c r="F36" s="112"/>
      <c r="G36" s="112"/>
      <c r="H36" s="112"/>
      <c r="I36" s="112"/>
      <c r="J36" s="112"/>
      <c r="K36" s="112"/>
    </row>
    <row r="37" spans="2:11" ht="12" customHeight="1" x14ac:dyDescent="0.15"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49" spans="2:11" x14ac:dyDescent="0.15">
      <c r="B49" s="112" t="s">
        <v>161</v>
      </c>
      <c r="C49" s="112"/>
      <c r="D49" s="112"/>
      <c r="E49" s="112"/>
      <c r="F49" s="112"/>
      <c r="G49" s="112"/>
      <c r="H49" s="112"/>
      <c r="I49" s="112"/>
      <c r="J49" s="112"/>
      <c r="K49" s="112"/>
    </row>
    <row r="50" spans="2:11" x14ac:dyDescent="0.15">
      <c r="B50" s="112"/>
      <c r="C50" s="112"/>
      <c r="D50" s="112"/>
      <c r="E50" s="112"/>
      <c r="F50" s="112"/>
      <c r="G50" s="112"/>
      <c r="H50" s="112"/>
      <c r="I50" s="112"/>
      <c r="J50" s="112"/>
      <c r="K50" s="112"/>
    </row>
  </sheetData>
  <sheetProtection selectLockedCells="1"/>
  <dataConsolidate/>
  <mergeCells count="4">
    <mergeCell ref="B49:K50"/>
    <mergeCell ref="B36:K37"/>
    <mergeCell ref="B23:K24"/>
    <mergeCell ref="B9:K10"/>
  </mergeCells>
  <phoneticPr fontId="4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87" orientation="portrait" r:id="rId1"/>
  <headerFooter alignWithMargins="0">
    <oddHeader>&amp;C&amp;14경력증명서 간단사용법 안내</oddHeader>
    <oddFooter>&amp;C2011-01-10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3"/>
    <pageSetUpPr fitToPage="1"/>
  </sheetPr>
  <dimension ref="A1:CX3"/>
  <sheetViews>
    <sheetView showZeros="0" zoomScaleNormal="100" zoomScaleSheetLayoutView="100" workbookViewId="0">
      <pane xSplit="5" ySplit="1" topLeftCell="AM2" activePane="bottomRight" state="frozen"/>
      <selection activeCell="B49" sqref="B49:B51"/>
      <selection pane="topRight" activeCell="B49" sqref="B49:B51"/>
      <selection pane="bottomLeft" activeCell="B49" sqref="B49:B51"/>
      <selection pane="bottomRight" activeCell="B1" sqref="B1:B1048576"/>
    </sheetView>
  </sheetViews>
  <sheetFormatPr defaultRowHeight="12" x14ac:dyDescent="0.15"/>
  <cols>
    <col min="1" max="1" width="16.5546875" style="9" customWidth="1"/>
    <col min="2" max="2" width="3.77734375" style="8" customWidth="1"/>
    <col min="3" max="4" width="7.5546875" style="8" bestFit="1" customWidth="1"/>
    <col min="5" max="5" width="10.77734375" style="8" bestFit="1" customWidth="1"/>
    <col min="6" max="6" width="27.33203125" style="8" bestFit="1" customWidth="1"/>
    <col min="7" max="7" width="7.109375" style="10" bestFit="1" customWidth="1"/>
    <col min="8" max="8" width="10.44140625" style="30" bestFit="1" customWidth="1"/>
    <col min="9" max="9" width="13.21875" style="30" bestFit="1" customWidth="1"/>
    <col min="10" max="11" width="8.88671875" style="8"/>
    <col min="12" max="12" width="35.44140625" style="8" bestFit="1" customWidth="1"/>
    <col min="13" max="14" width="8.88671875" style="30"/>
    <col min="15" max="17" width="8.88671875" style="8"/>
    <col min="18" max="19" width="8.88671875" style="30"/>
    <col min="20" max="22" width="8.88671875" style="8"/>
    <col min="23" max="24" width="8.88671875" style="30"/>
    <col min="25" max="27" width="8.88671875" style="8"/>
    <col min="28" max="29" width="8.88671875" style="30"/>
    <col min="30" max="32" width="8.88671875" style="8"/>
    <col min="33" max="34" width="8.88671875" style="30"/>
    <col min="35" max="37" width="8.88671875" style="8"/>
    <col min="38" max="39" width="8.88671875" style="30"/>
    <col min="40" max="42" width="8.88671875" style="8"/>
    <col min="43" max="44" width="8.88671875" style="30"/>
    <col min="45" max="47" width="8.88671875" style="8"/>
    <col min="48" max="49" width="8.88671875" style="30"/>
    <col min="50" max="82" width="8.88671875" style="8"/>
    <col min="83" max="84" width="8.88671875" style="96"/>
    <col min="85" max="93" width="4.88671875" style="96" customWidth="1"/>
    <col min="94" max="102" width="4.88671875" style="92" bestFit="1" customWidth="1"/>
    <col min="103" max="16384" width="8.88671875" style="8"/>
  </cols>
  <sheetData>
    <row r="1" spans="1:102" s="6" customFormat="1" ht="13.5" thickTop="1" thickBot="1" x14ac:dyDescent="0.2">
      <c r="A1" s="11" t="s">
        <v>0</v>
      </c>
      <c r="B1" s="12" t="s">
        <v>2</v>
      </c>
      <c r="C1" s="13" t="s">
        <v>3</v>
      </c>
      <c r="D1" s="13" t="s">
        <v>4</v>
      </c>
      <c r="E1" s="14" t="s">
        <v>5</v>
      </c>
      <c r="F1" s="15" t="s">
        <v>6</v>
      </c>
      <c r="G1" s="16" t="s">
        <v>82</v>
      </c>
      <c r="H1" s="17" t="s">
        <v>7</v>
      </c>
      <c r="I1" s="18" t="s">
        <v>8</v>
      </c>
      <c r="J1" s="19" t="s">
        <v>20</v>
      </c>
      <c r="K1" s="19" t="s">
        <v>21</v>
      </c>
      <c r="L1" s="20" t="s">
        <v>22</v>
      </c>
      <c r="M1" s="21" t="s">
        <v>23</v>
      </c>
      <c r="N1" s="22" t="s">
        <v>24</v>
      </c>
      <c r="O1" s="23" t="s">
        <v>25</v>
      </c>
      <c r="P1" s="23" t="s">
        <v>26</v>
      </c>
      <c r="Q1" s="24" t="s">
        <v>27</v>
      </c>
      <c r="R1" s="17" t="s">
        <v>28</v>
      </c>
      <c r="S1" s="18" t="s">
        <v>29</v>
      </c>
      <c r="T1" s="19" t="s">
        <v>30</v>
      </c>
      <c r="U1" s="19" t="s">
        <v>31</v>
      </c>
      <c r="V1" s="20" t="s">
        <v>32</v>
      </c>
      <c r="W1" s="21" t="s">
        <v>33</v>
      </c>
      <c r="X1" s="22" t="s">
        <v>34</v>
      </c>
      <c r="Y1" s="23" t="s">
        <v>35</v>
      </c>
      <c r="Z1" s="23" t="s">
        <v>36</v>
      </c>
      <c r="AA1" s="24" t="s">
        <v>37</v>
      </c>
      <c r="AB1" s="17" t="s">
        <v>38</v>
      </c>
      <c r="AC1" s="18" t="s">
        <v>39</v>
      </c>
      <c r="AD1" s="19" t="s">
        <v>40</v>
      </c>
      <c r="AE1" s="19" t="s">
        <v>41</v>
      </c>
      <c r="AF1" s="20" t="s">
        <v>42</v>
      </c>
      <c r="AG1" s="21" t="s">
        <v>43</v>
      </c>
      <c r="AH1" s="22" t="s">
        <v>44</v>
      </c>
      <c r="AI1" s="23" t="s">
        <v>45</v>
      </c>
      <c r="AJ1" s="23" t="s">
        <v>46</v>
      </c>
      <c r="AK1" s="24" t="s">
        <v>47</v>
      </c>
      <c r="AL1" s="17" t="s">
        <v>48</v>
      </c>
      <c r="AM1" s="18" t="s">
        <v>49</v>
      </c>
      <c r="AN1" s="19" t="s">
        <v>50</v>
      </c>
      <c r="AO1" s="19" t="s">
        <v>51</v>
      </c>
      <c r="AP1" s="20" t="s">
        <v>52</v>
      </c>
      <c r="AQ1" s="21" t="s">
        <v>53</v>
      </c>
      <c r="AR1" s="22" t="s">
        <v>54</v>
      </c>
      <c r="AS1" s="23" t="s">
        <v>55</v>
      </c>
      <c r="AT1" s="23" t="s">
        <v>56</v>
      </c>
      <c r="AU1" s="24" t="s">
        <v>57</v>
      </c>
      <c r="AV1" s="17" t="s">
        <v>58</v>
      </c>
      <c r="AW1" s="18" t="s">
        <v>59</v>
      </c>
      <c r="AX1" s="19" t="s">
        <v>60</v>
      </c>
      <c r="AY1" s="19" t="s">
        <v>61</v>
      </c>
      <c r="AZ1" s="20" t="s">
        <v>62</v>
      </c>
      <c r="BA1" s="25" t="s">
        <v>63</v>
      </c>
      <c r="BB1" s="25" t="s">
        <v>64</v>
      </c>
      <c r="BC1" s="25" t="s">
        <v>65</v>
      </c>
      <c r="BD1" s="25" t="s">
        <v>66</v>
      </c>
      <c r="BE1" s="25" t="s">
        <v>67</v>
      </c>
      <c r="BF1" s="25" t="s">
        <v>68</v>
      </c>
      <c r="BG1" s="25" t="s">
        <v>69</v>
      </c>
      <c r="BH1" s="25" t="s">
        <v>70</v>
      </c>
      <c r="BI1" s="25" t="s">
        <v>71</v>
      </c>
      <c r="BJ1" s="25" t="s">
        <v>72</v>
      </c>
      <c r="BK1" s="25" t="s">
        <v>73</v>
      </c>
      <c r="BL1" s="25" t="s">
        <v>74</v>
      </c>
      <c r="BM1" s="25" t="s">
        <v>75</v>
      </c>
      <c r="BN1" s="25" t="s">
        <v>76</v>
      </c>
      <c r="BO1" s="25" t="s">
        <v>77</v>
      </c>
      <c r="BP1" s="25" t="s">
        <v>9</v>
      </c>
      <c r="BQ1" s="25" t="s">
        <v>10</v>
      </c>
      <c r="BR1" s="25" t="s">
        <v>11</v>
      </c>
      <c r="BS1" s="25" t="s">
        <v>12</v>
      </c>
      <c r="BT1" s="25" t="s">
        <v>13</v>
      </c>
      <c r="BU1" s="25" t="s">
        <v>14</v>
      </c>
      <c r="BV1" s="25" t="s">
        <v>15</v>
      </c>
      <c r="BW1" s="25" t="s">
        <v>16</v>
      </c>
      <c r="BX1" s="25" t="s">
        <v>17</v>
      </c>
      <c r="BY1" s="25" t="s">
        <v>78</v>
      </c>
      <c r="BZ1" s="25" t="s">
        <v>79</v>
      </c>
      <c r="CA1" s="25" t="s">
        <v>80</v>
      </c>
      <c r="CB1" s="25" t="s">
        <v>18</v>
      </c>
      <c r="CC1" s="25" t="s">
        <v>19</v>
      </c>
      <c r="CD1" s="25" t="s">
        <v>81</v>
      </c>
      <c r="CE1" s="94" t="s">
        <v>164</v>
      </c>
      <c r="CF1" s="94" t="s">
        <v>163</v>
      </c>
      <c r="CG1" s="95" t="s">
        <v>173</v>
      </c>
      <c r="CH1" s="95" t="s">
        <v>174</v>
      </c>
      <c r="CI1" s="95" t="s">
        <v>175</v>
      </c>
      <c r="CJ1" s="95" t="s">
        <v>176</v>
      </c>
      <c r="CK1" s="95" t="s">
        <v>177</v>
      </c>
      <c r="CL1" s="95" t="s">
        <v>178</v>
      </c>
      <c r="CM1" s="95" t="s">
        <v>179</v>
      </c>
      <c r="CN1" s="95" t="s">
        <v>180</v>
      </c>
      <c r="CO1" s="95" t="s">
        <v>181</v>
      </c>
      <c r="CP1" s="91" t="s">
        <v>185</v>
      </c>
      <c r="CQ1" s="91" t="s">
        <v>186</v>
      </c>
      <c r="CR1" s="91" t="s">
        <v>187</v>
      </c>
      <c r="CS1" s="91" t="s">
        <v>188</v>
      </c>
      <c r="CT1" s="91" t="s">
        <v>189</v>
      </c>
      <c r="CU1" s="91" t="s">
        <v>190</v>
      </c>
      <c r="CV1" s="91" t="s">
        <v>191</v>
      </c>
      <c r="CW1" s="91" t="s">
        <v>192</v>
      </c>
      <c r="CX1" s="91" t="s">
        <v>193</v>
      </c>
    </row>
    <row r="2" spans="1:102" s="111" customFormat="1" ht="12.75" thickTop="1" x14ac:dyDescent="0.15">
      <c r="A2" s="9" t="s">
        <v>217</v>
      </c>
      <c r="B2" s="83">
        <v>1</v>
      </c>
      <c r="C2" s="83" t="s">
        <v>218</v>
      </c>
      <c r="D2" s="83" t="s">
        <v>219</v>
      </c>
      <c r="E2" s="99" t="s">
        <v>220</v>
      </c>
      <c r="F2" s="83" t="s">
        <v>221</v>
      </c>
      <c r="G2" s="83" t="s">
        <v>209</v>
      </c>
      <c r="H2" s="90">
        <v>40544</v>
      </c>
      <c r="I2" s="90">
        <v>40574</v>
      </c>
      <c r="J2" s="83" t="s">
        <v>222</v>
      </c>
      <c r="K2" s="83" t="s">
        <v>223</v>
      </c>
      <c r="L2" s="83" t="s">
        <v>224</v>
      </c>
      <c r="M2" s="90">
        <v>40575</v>
      </c>
      <c r="N2" s="90">
        <v>40602</v>
      </c>
      <c r="O2" s="83" t="s">
        <v>225</v>
      </c>
      <c r="P2" s="83" t="s">
        <v>226</v>
      </c>
      <c r="Q2" s="83" t="s">
        <v>227</v>
      </c>
      <c r="R2" s="90">
        <v>40603</v>
      </c>
      <c r="S2" s="90">
        <v>40633</v>
      </c>
      <c r="T2" s="83" t="s">
        <v>228</v>
      </c>
      <c r="U2" s="83" t="s">
        <v>229</v>
      </c>
      <c r="V2" s="83" t="s">
        <v>230</v>
      </c>
      <c r="W2" s="90">
        <v>40634</v>
      </c>
      <c r="X2" s="90">
        <v>40663</v>
      </c>
      <c r="Y2" s="83" t="s">
        <v>231</v>
      </c>
      <c r="Z2" s="83" t="s">
        <v>232</v>
      </c>
      <c r="AA2" s="83" t="s">
        <v>233</v>
      </c>
      <c r="AB2" s="90">
        <v>40664</v>
      </c>
      <c r="AC2" s="90">
        <v>40694</v>
      </c>
      <c r="AD2" s="83" t="s">
        <v>234</v>
      </c>
      <c r="AE2" s="83" t="s">
        <v>235</v>
      </c>
      <c r="AF2" s="83" t="s">
        <v>236</v>
      </c>
      <c r="AG2" s="90">
        <v>40695</v>
      </c>
      <c r="AH2" s="90">
        <v>40724</v>
      </c>
      <c r="AI2" s="83" t="s">
        <v>237</v>
      </c>
      <c r="AJ2" s="83" t="s">
        <v>238</v>
      </c>
      <c r="AK2" s="83" t="s">
        <v>239</v>
      </c>
      <c r="AL2" s="90">
        <v>40725</v>
      </c>
      <c r="AM2" s="90">
        <v>40755</v>
      </c>
      <c r="AN2" s="83" t="s">
        <v>240</v>
      </c>
      <c r="AO2" s="83" t="s">
        <v>241</v>
      </c>
      <c r="AP2" s="83" t="s">
        <v>242</v>
      </c>
      <c r="AQ2" s="90">
        <v>40756</v>
      </c>
      <c r="AR2" s="90">
        <v>40786</v>
      </c>
      <c r="AS2" s="83" t="s">
        <v>243</v>
      </c>
      <c r="AT2" s="83" t="s">
        <v>244</v>
      </c>
      <c r="AU2" s="83" t="s">
        <v>245</v>
      </c>
      <c r="AV2" s="90">
        <v>40787</v>
      </c>
      <c r="AW2" s="90">
        <v>40827</v>
      </c>
      <c r="AX2" s="83" t="s">
        <v>246</v>
      </c>
      <c r="AY2" s="83" t="s">
        <v>247</v>
      </c>
      <c r="AZ2" s="83" t="s">
        <v>248</v>
      </c>
      <c r="BA2" s="90">
        <v>40544</v>
      </c>
      <c r="BB2" s="83" t="s">
        <v>249</v>
      </c>
      <c r="BC2" s="83" t="s">
        <v>250</v>
      </c>
      <c r="BD2" s="90">
        <v>40575</v>
      </c>
      <c r="BE2" s="83" t="s">
        <v>251</v>
      </c>
      <c r="BF2" s="83" t="s">
        <v>252</v>
      </c>
      <c r="BG2" s="90">
        <v>40603</v>
      </c>
      <c r="BH2" s="83" t="s">
        <v>254</v>
      </c>
      <c r="BI2" s="83" t="s">
        <v>255</v>
      </c>
      <c r="BJ2" s="90">
        <v>40634</v>
      </c>
      <c r="BK2" s="83" t="s">
        <v>257</v>
      </c>
      <c r="BL2" s="83" t="s">
        <v>258</v>
      </c>
      <c r="BM2" s="90">
        <v>40664</v>
      </c>
      <c r="BN2" s="83" t="s">
        <v>249</v>
      </c>
      <c r="BO2" s="83" t="s">
        <v>250</v>
      </c>
      <c r="BP2" s="90">
        <v>40695</v>
      </c>
      <c r="BQ2" s="83" t="s">
        <v>251</v>
      </c>
      <c r="BR2" s="83" t="s">
        <v>252</v>
      </c>
      <c r="BS2" s="90">
        <v>40725</v>
      </c>
      <c r="BT2" s="83" t="s">
        <v>253</v>
      </c>
      <c r="BU2" s="83" t="s">
        <v>255</v>
      </c>
      <c r="BV2" s="90">
        <v>40756</v>
      </c>
      <c r="BW2" s="83" t="s">
        <v>256</v>
      </c>
      <c r="BX2" s="83" t="s">
        <v>258</v>
      </c>
      <c r="BY2" s="90">
        <v>40787</v>
      </c>
      <c r="BZ2" s="83" t="s">
        <v>259</v>
      </c>
      <c r="CA2" s="83" t="s">
        <v>260</v>
      </c>
      <c r="CB2" s="90">
        <v>40817</v>
      </c>
      <c r="CC2" s="83" t="s">
        <v>261</v>
      </c>
      <c r="CD2" s="83" t="s">
        <v>262</v>
      </c>
      <c r="CE2" s="108" t="s">
        <v>266</v>
      </c>
      <c r="CF2" s="108" t="s">
        <v>267</v>
      </c>
      <c r="CG2" s="109" t="s">
        <v>268</v>
      </c>
      <c r="CH2" s="109" t="s">
        <v>268</v>
      </c>
      <c r="CI2" s="109" t="s">
        <v>268</v>
      </c>
      <c r="CJ2" s="109" t="s">
        <v>268</v>
      </c>
      <c r="CK2" s="109" t="s">
        <v>268</v>
      </c>
      <c r="CL2" s="109" t="s">
        <v>268</v>
      </c>
      <c r="CM2" s="109" t="s">
        <v>268</v>
      </c>
      <c r="CN2" s="109" t="s">
        <v>268</v>
      </c>
      <c r="CO2" s="109" t="s">
        <v>268</v>
      </c>
      <c r="CP2" s="110" t="s">
        <v>203</v>
      </c>
      <c r="CQ2" s="110" t="s">
        <v>204</v>
      </c>
      <c r="CR2" s="110" t="s">
        <v>202</v>
      </c>
      <c r="CS2" s="110" t="s">
        <v>208</v>
      </c>
      <c r="CT2" s="110" t="s">
        <v>263</v>
      </c>
      <c r="CU2" s="110" t="s">
        <v>203</v>
      </c>
      <c r="CV2" s="110" t="s">
        <v>204</v>
      </c>
      <c r="CW2" s="110" t="s">
        <v>202</v>
      </c>
      <c r="CX2" s="110" t="s">
        <v>208</v>
      </c>
    </row>
    <row r="3" spans="1:102" s="111" customFormat="1" x14ac:dyDescent="0.15">
      <c r="A3" s="9" t="s">
        <v>270</v>
      </c>
      <c r="B3" s="83">
        <v>2</v>
      </c>
      <c r="C3" s="83" t="s">
        <v>218</v>
      </c>
      <c r="D3" s="83" t="s">
        <v>219</v>
      </c>
      <c r="E3" s="99" t="s">
        <v>264</v>
      </c>
      <c r="F3" s="83" t="s">
        <v>221</v>
      </c>
      <c r="G3" s="83" t="s">
        <v>209</v>
      </c>
      <c r="H3" s="90">
        <v>40544</v>
      </c>
      <c r="I3" s="90">
        <v>40574</v>
      </c>
      <c r="J3" s="83" t="s">
        <v>222</v>
      </c>
      <c r="K3" s="83" t="s">
        <v>223</v>
      </c>
      <c r="L3" s="83" t="s">
        <v>224</v>
      </c>
      <c r="M3" s="90">
        <v>40575</v>
      </c>
      <c r="N3" s="90">
        <v>40602</v>
      </c>
      <c r="O3" s="83" t="s">
        <v>225</v>
      </c>
      <c r="P3" s="83" t="s">
        <v>226</v>
      </c>
      <c r="Q3" s="83" t="s">
        <v>227</v>
      </c>
      <c r="R3" s="90">
        <v>40603</v>
      </c>
      <c r="S3" s="90">
        <v>40633</v>
      </c>
      <c r="T3" s="83" t="s">
        <v>228</v>
      </c>
      <c r="U3" s="83" t="s">
        <v>229</v>
      </c>
      <c r="V3" s="83" t="s">
        <v>230</v>
      </c>
      <c r="W3" s="90">
        <v>40634</v>
      </c>
      <c r="X3" s="90">
        <v>40663</v>
      </c>
      <c r="Y3" s="83" t="s">
        <v>231</v>
      </c>
      <c r="Z3" s="83" t="s">
        <v>232</v>
      </c>
      <c r="AA3" s="83" t="s">
        <v>233</v>
      </c>
      <c r="AB3" s="90">
        <v>40664</v>
      </c>
      <c r="AC3" s="90">
        <v>40694</v>
      </c>
      <c r="AD3" s="83" t="s">
        <v>234</v>
      </c>
      <c r="AE3" s="83" t="s">
        <v>235</v>
      </c>
      <c r="AF3" s="83" t="s">
        <v>236</v>
      </c>
      <c r="AG3" s="90">
        <v>40695</v>
      </c>
      <c r="AH3" s="90">
        <v>40724</v>
      </c>
      <c r="AI3" s="83" t="s">
        <v>237</v>
      </c>
      <c r="AJ3" s="83" t="s">
        <v>238</v>
      </c>
      <c r="AK3" s="83" t="s">
        <v>239</v>
      </c>
      <c r="AL3" s="90">
        <v>40725</v>
      </c>
      <c r="AM3" s="90">
        <v>40755</v>
      </c>
      <c r="AN3" s="83" t="s">
        <v>240</v>
      </c>
      <c r="AO3" s="83" t="s">
        <v>241</v>
      </c>
      <c r="AP3" s="83" t="s">
        <v>242</v>
      </c>
      <c r="AQ3" s="90">
        <v>40756</v>
      </c>
      <c r="AR3" s="90">
        <v>40786</v>
      </c>
      <c r="AS3" s="83" t="s">
        <v>243</v>
      </c>
      <c r="AT3" s="83" t="s">
        <v>244</v>
      </c>
      <c r="AU3" s="83" t="s">
        <v>245</v>
      </c>
      <c r="AV3" s="90">
        <v>40787</v>
      </c>
      <c r="AW3" s="90">
        <v>43830</v>
      </c>
      <c r="AX3" s="83" t="s">
        <v>246</v>
      </c>
      <c r="AY3" s="83" t="s">
        <v>247</v>
      </c>
      <c r="AZ3" s="83" t="s">
        <v>248</v>
      </c>
      <c r="BA3" s="90">
        <v>40544</v>
      </c>
      <c r="BB3" s="83" t="s">
        <v>249</v>
      </c>
      <c r="BC3" s="83" t="s">
        <v>250</v>
      </c>
      <c r="BD3" s="90">
        <v>40575</v>
      </c>
      <c r="BE3" s="83" t="s">
        <v>251</v>
      </c>
      <c r="BF3" s="83" t="s">
        <v>252</v>
      </c>
      <c r="BG3" s="90">
        <v>40603</v>
      </c>
      <c r="BH3" s="83" t="s">
        <v>254</v>
      </c>
      <c r="BI3" s="83" t="s">
        <v>255</v>
      </c>
      <c r="BJ3" s="90">
        <v>40634</v>
      </c>
      <c r="BK3" s="83" t="s">
        <v>257</v>
      </c>
      <c r="BL3" s="83" t="s">
        <v>258</v>
      </c>
      <c r="BM3" s="90">
        <v>40664</v>
      </c>
      <c r="BN3" s="83" t="s">
        <v>249</v>
      </c>
      <c r="BO3" s="83" t="s">
        <v>250</v>
      </c>
      <c r="BP3" s="90">
        <v>40695</v>
      </c>
      <c r="BQ3" s="83" t="s">
        <v>251</v>
      </c>
      <c r="BR3" s="83" t="s">
        <v>252</v>
      </c>
      <c r="BS3" s="90">
        <v>40725</v>
      </c>
      <c r="BT3" s="83" t="s">
        <v>253</v>
      </c>
      <c r="BU3" s="83" t="s">
        <v>255</v>
      </c>
      <c r="BV3" s="90">
        <v>40756</v>
      </c>
      <c r="BW3" s="83" t="s">
        <v>256</v>
      </c>
      <c r="BX3" s="83" t="s">
        <v>258</v>
      </c>
      <c r="BY3" s="90">
        <v>40787</v>
      </c>
      <c r="BZ3" s="83" t="s">
        <v>259</v>
      </c>
      <c r="CA3" s="83" t="s">
        <v>260</v>
      </c>
      <c r="CB3" s="90">
        <v>40817</v>
      </c>
      <c r="CC3" s="83" t="s">
        <v>261</v>
      </c>
      <c r="CD3" s="83" t="s">
        <v>262</v>
      </c>
      <c r="CE3" s="108" t="s">
        <v>266</v>
      </c>
      <c r="CF3" s="108" t="s">
        <v>267</v>
      </c>
      <c r="CG3" s="109" t="s">
        <v>268</v>
      </c>
      <c r="CH3" s="109" t="s">
        <v>268</v>
      </c>
      <c r="CI3" s="109" t="s">
        <v>268</v>
      </c>
      <c r="CJ3" s="109" t="s">
        <v>268</v>
      </c>
      <c r="CK3" s="109" t="s">
        <v>268</v>
      </c>
      <c r="CL3" s="109" t="s">
        <v>268</v>
      </c>
      <c r="CM3" s="109" t="s">
        <v>268</v>
      </c>
      <c r="CN3" s="109" t="s">
        <v>268</v>
      </c>
      <c r="CO3" s="109" t="s">
        <v>268</v>
      </c>
      <c r="CP3" s="110" t="s">
        <v>203</v>
      </c>
      <c r="CQ3" s="110" t="s">
        <v>204</v>
      </c>
      <c r="CR3" s="110" t="s">
        <v>202</v>
      </c>
      <c r="CS3" s="110" t="s">
        <v>208</v>
      </c>
      <c r="CT3" s="110" t="s">
        <v>263</v>
      </c>
      <c r="CU3" s="110" t="s">
        <v>203</v>
      </c>
      <c r="CV3" s="110" t="s">
        <v>204</v>
      </c>
      <c r="CW3" s="110" t="s">
        <v>202</v>
      </c>
      <c r="CX3" s="110" t="s">
        <v>208</v>
      </c>
    </row>
  </sheetData>
  <sortState ref="A2:CX3">
    <sortCondition ref="B2"/>
  </sortState>
  <customSheetViews>
    <customSheetView guid="{9ACDAAF3-E430-4F48-B7F7-DFE7A91D44F7}" showPageBreaks="1" fitToPage="1" printArea="1" showRuler="0">
      <pane ySplit="1" topLeftCell="A2" activePane="bottomLeft" state="frozen"/>
      <selection pane="bottomLeft" activeCell="A2" sqref="A2"/>
      <pageMargins left="0.31496062992125984" right="0.31496062992125984" top="0.78740157480314965" bottom="0.39370078740157483" header="0.51181102362204722" footer="0.35433070866141736"/>
      <printOptions horizontalCentered="1"/>
      <pageSetup paperSize="9" scale="84" fitToHeight="12" orientation="portrait" r:id="rId1"/>
      <headerFooter alignWithMargins="0"/>
    </customSheetView>
  </customSheetViews>
  <phoneticPr fontId="2" type="noConversion"/>
  <printOptions horizontalCentered="1"/>
  <pageMargins left="0.31496062992125984" right="0.31496062992125984" top="0.78740157480314965" bottom="0.39370078740157483" header="0.51181102362204722" footer="0.35433070866141736"/>
  <pageSetup paperSize="9" scale="10" fitToHeight="1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23"/>
  <sheetViews>
    <sheetView showZeros="0" workbookViewId="0">
      <selection activeCell="B14" sqref="B14"/>
    </sheetView>
  </sheetViews>
  <sheetFormatPr defaultRowHeight="12" x14ac:dyDescent="0.15"/>
  <cols>
    <col min="1" max="1" width="17.44140625" style="28" bestFit="1" customWidth="1"/>
    <col min="2" max="2" width="13.21875" style="29" bestFit="1" customWidth="1"/>
    <col min="3" max="3" width="7.109375" style="27" bestFit="1" customWidth="1"/>
    <col min="4" max="4" width="8" style="27" bestFit="1" customWidth="1"/>
    <col min="5" max="5" width="3.21875" style="27" bestFit="1" customWidth="1"/>
    <col min="6" max="6" width="8" style="27" bestFit="1" customWidth="1"/>
    <col min="7" max="8" width="6.109375" style="27" bestFit="1" customWidth="1"/>
    <col min="9" max="9" width="13.44140625" style="27" bestFit="1" customWidth="1"/>
    <col min="10" max="10" width="8" style="27" bestFit="1" customWidth="1"/>
    <col min="11" max="12" width="8.5546875" style="27" bestFit="1" customWidth="1"/>
    <col min="13" max="16384" width="8.88671875" style="27"/>
  </cols>
  <sheetData>
    <row r="1" spans="1:12" x14ac:dyDescent="0.15">
      <c r="A1" s="61" t="s">
        <v>1</v>
      </c>
      <c r="B1" s="62" t="s">
        <v>83</v>
      </c>
      <c r="C1" s="63" t="s">
        <v>84</v>
      </c>
      <c r="D1" s="63" t="s">
        <v>165</v>
      </c>
      <c r="F1" s="65" t="s">
        <v>206</v>
      </c>
      <c r="K1" s="7"/>
      <c r="L1" s="7"/>
    </row>
    <row r="2" spans="1:12" x14ac:dyDescent="0.15">
      <c r="A2" s="5">
        <f ca="1">NOW()</f>
        <v>43837.694119560183</v>
      </c>
      <c r="B2" s="26">
        <f>MAX(접수대장!B:B)+1</f>
        <v>3</v>
      </c>
      <c r="D2" s="28">
        <f ca="1">TODAY()</f>
        <v>43837</v>
      </c>
      <c r="F2" s="27">
        <f>C2</f>
        <v>0</v>
      </c>
      <c r="K2" s="29"/>
      <c r="L2" s="29"/>
    </row>
    <row r="3" spans="1:12" x14ac:dyDescent="0.15">
      <c r="A3" s="61" t="s">
        <v>147</v>
      </c>
      <c r="B3" s="62"/>
      <c r="C3" s="63" t="s">
        <v>98</v>
      </c>
      <c r="D3" s="63" t="s">
        <v>99</v>
      </c>
      <c r="E3" s="63" t="s">
        <v>100</v>
      </c>
      <c r="F3" s="63" t="s">
        <v>148</v>
      </c>
      <c r="G3" s="63" t="s">
        <v>149</v>
      </c>
      <c r="H3" s="63" t="s">
        <v>150</v>
      </c>
      <c r="I3" s="63"/>
      <c r="L3" s="63">
        <f ca="1">SUM(L4:L12)</f>
        <v>0</v>
      </c>
    </row>
    <row r="4" spans="1:12" x14ac:dyDescent="0.15">
      <c r="A4" s="64"/>
      <c r="B4" s="64"/>
      <c r="C4" s="63" t="str">
        <f>IF(A4="","",DATEDIF(A4,B4+1,"y"))</f>
        <v/>
      </c>
      <c r="D4" s="63" t="str">
        <f>IF(A4="","",DATEDIF(A4,B4+1,"ym"))</f>
        <v/>
      </c>
      <c r="E4" s="63" t="str">
        <f>IF(A4="","",DATEDIF(A4,B4+1,"md"))</f>
        <v/>
      </c>
      <c r="F4" s="63" t="str">
        <f>IF(C4=0,"",C4&amp;" 년")</f>
        <v xml:space="preserve"> 년</v>
      </c>
      <c r="G4" s="63" t="str">
        <f>IF(D4=0,"",D4&amp;" 개월")</f>
        <v xml:space="preserve"> 개월</v>
      </c>
      <c r="H4" s="63" t="str">
        <f>IF(E4=0,"",E4&amp;" 일")</f>
        <v xml:space="preserve"> 일</v>
      </c>
      <c r="I4" s="63" t="str">
        <f>IF(ISERROR(F4&amp;G4&amp;H4),"",F4&amp;G4&amp;H4)</f>
        <v xml:space="preserve"> 년 개월 일</v>
      </c>
      <c r="J4" s="65">
        <f>A4</f>
        <v>0</v>
      </c>
      <c r="K4" s="65">
        <f>B4</f>
        <v>0</v>
      </c>
      <c r="L4" s="63">
        <f ca="1">IF(B4=TODAY(),1,0)</f>
        <v>0</v>
      </c>
    </row>
    <row r="5" spans="1:12" x14ac:dyDescent="0.15">
      <c r="A5" s="64"/>
      <c r="B5" s="64"/>
      <c r="C5" s="63" t="str">
        <f t="shared" ref="C5:C12" si="0">IF(A5="","",DATEDIF(A5,B5+1,"y"))</f>
        <v/>
      </c>
      <c r="D5" s="63" t="str">
        <f t="shared" ref="D5:D12" si="1">IF(A5="","",DATEDIF(A5,B5+1,"ym"))</f>
        <v/>
      </c>
      <c r="E5" s="63" t="str">
        <f t="shared" ref="E5:E12" si="2">IF(A5="","",DATEDIF(A5,B5+1,"md"))</f>
        <v/>
      </c>
      <c r="F5" s="63" t="str">
        <f t="shared" ref="F5:F12" si="3">IF(C5=0,"",C5&amp;" 년")</f>
        <v xml:space="preserve"> 년</v>
      </c>
      <c r="G5" s="63" t="str">
        <f t="shared" ref="G5:G12" si="4">IF(D5=0,"",D5&amp;" 개월")</f>
        <v xml:space="preserve"> 개월</v>
      </c>
      <c r="H5" s="63" t="str">
        <f t="shared" ref="H5:H12" si="5">IF(E5=0,"",E5&amp;" 일")</f>
        <v xml:space="preserve"> 일</v>
      </c>
      <c r="I5" s="63" t="str">
        <f t="shared" ref="I5:I12" si="6">IF(ISERROR(F5&amp;G5&amp;H5),"",F5&amp;G5&amp;H5)</f>
        <v xml:space="preserve"> 년 개월 일</v>
      </c>
      <c r="J5" s="65">
        <f t="shared" ref="J5:J12" si="7">A5</f>
        <v>0</v>
      </c>
      <c r="K5" s="65">
        <f t="shared" ref="K5:K12" si="8">B5</f>
        <v>0</v>
      </c>
      <c r="L5" s="63">
        <f t="shared" ref="L5:L12" ca="1" si="9">IF(B5=TODAY(),1,0)</f>
        <v>0</v>
      </c>
    </row>
    <row r="6" spans="1:12" x14ac:dyDescent="0.15">
      <c r="A6" s="64"/>
      <c r="B6" s="64"/>
      <c r="C6" s="63" t="str">
        <f t="shared" si="0"/>
        <v/>
      </c>
      <c r="D6" s="63" t="str">
        <f t="shared" si="1"/>
        <v/>
      </c>
      <c r="E6" s="63" t="str">
        <f t="shared" si="2"/>
        <v/>
      </c>
      <c r="F6" s="63" t="str">
        <f t="shared" si="3"/>
        <v xml:space="preserve"> 년</v>
      </c>
      <c r="G6" s="63" t="str">
        <f t="shared" si="4"/>
        <v xml:space="preserve"> 개월</v>
      </c>
      <c r="H6" s="63" t="str">
        <f t="shared" si="5"/>
        <v xml:space="preserve"> 일</v>
      </c>
      <c r="I6" s="63" t="str">
        <f t="shared" si="6"/>
        <v xml:space="preserve"> 년 개월 일</v>
      </c>
      <c r="J6" s="65">
        <f t="shared" si="7"/>
        <v>0</v>
      </c>
      <c r="K6" s="65">
        <f t="shared" si="8"/>
        <v>0</v>
      </c>
      <c r="L6" s="63">
        <f t="shared" ca="1" si="9"/>
        <v>0</v>
      </c>
    </row>
    <row r="7" spans="1:12" x14ac:dyDescent="0.15">
      <c r="A7" s="64"/>
      <c r="B7" s="64"/>
      <c r="C7" s="63" t="str">
        <f t="shared" si="0"/>
        <v/>
      </c>
      <c r="D7" s="63" t="str">
        <f t="shared" si="1"/>
        <v/>
      </c>
      <c r="E7" s="63" t="str">
        <f t="shared" si="2"/>
        <v/>
      </c>
      <c r="F7" s="63" t="str">
        <f t="shared" si="3"/>
        <v xml:space="preserve"> 년</v>
      </c>
      <c r="G7" s="63" t="str">
        <f t="shared" si="4"/>
        <v xml:space="preserve"> 개월</v>
      </c>
      <c r="H7" s="63" t="str">
        <f t="shared" si="5"/>
        <v xml:space="preserve"> 일</v>
      </c>
      <c r="I7" s="63" t="str">
        <f t="shared" si="6"/>
        <v xml:space="preserve"> 년 개월 일</v>
      </c>
      <c r="J7" s="65">
        <f t="shared" si="7"/>
        <v>0</v>
      </c>
      <c r="K7" s="65">
        <f t="shared" si="8"/>
        <v>0</v>
      </c>
      <c r="L7" s="63">
        <f t="shared" ca="1" si="9"/>
        <v>0</v>
      </c>
    </row>
    <row r="8" spans="1:12" x14ac:dyDescent="0.15">
      <c r="A8" s="64"/>
      <c r="B8" s="64"/>
      <c r="C8" s="63" t="str">
        <f t="shared" si="0"/>
        <v/>
      </c>
      <c r="D8" s="63" t="str">
        <f t="shared" si="1"/>
        <v/>
      </c>
      <c r="E8" s="63" t="str">
        <f t="shared" si="2"/>
        <v/>
      </c>
      <c r="F8" s="63" t="str">
        <f t="shared" si="3"/>
        <v xml:space="preserve"> 년</v>
      </c>
      <c r="G8" s="63" t="str">
        <f t="shared" si="4"/>
        <v xml:space="preserve"> 개월</v>
      </c>
      <c r="H8" s="63" t="str">
        <f t="shared" si="5"/>
        <v xml:space="preserve"> 일</v>
      </c>
      <c r="I8" s="63" t="str">
        <f t="shared" si="6"/>
        <v xml:space="preserve"> 년 개월 일</v>
      </c>
      <c r="J8" s="65">
        <f t="shared" si="7"/>
        <v>0</v>
      </c>
      <c r="K8" s="65">
        <f t="shared" si="8"/>
        <v>0</v>
      </c>
      <c r="L8" s="63">
        <f t="shared" ca="1" si="9"/>
        <v>0</v>
      </c>
    </row>
    <row r="9" spans="1:12" x14ac:dyDescent="0.15">
      <c r="A9" s="64"/>
      <c r="B9" s="64"/>
      <c r="C9" s="63" t="str">
        <f t="shared" si="0"/>
        <v/>
      </c>
      <c r="D9" s="63" t="str">
        <f t="shared" si="1"/>
        <v/>
      </c>
      <c r="E9" s="63" t="str">
        <f t="shared" si="2"/>
        <v/>
      </c>
      <c r="F9" s="63" t="str">
        <f t="shared" si="3"/>
        <v xml:space="preserve"> 년</v>
      </c>
      <c r="G9" s="63" t="str">
        <f t="shared" si="4"/>
        <v xml:space="preserve"> 개월</v>
      </c>
      <c r="H9" s="63" t="str">
        <f t="shared" si="5"/>
        <v xml:space="preserve"> 일</v>
      </c>
      <c r="I9" s="63" t="str">
        <f t="shared" si="6"/>
        <v xml:space="preserve"> 년 개월 일</v>
      </c>
      <c r="J9" s="65">
        <f t="shared" si="7"/>
        <v>0</v>
      </c>
      <c r="K9" s="65">
        <f t="shared" si="8"/>
        <v>0</v>
      </c>
      <c r="L9" s="63">
        <f t="shared" ca="1" si="9"/>
        <v>0</v>
      </c>
    </row>
    <row r="10" spans="1:12" x14ac:dyDescent="0.15">
      <c r="A10" s="64"/>
      <c r="B10" s="64"/>
      <c r="C10" s="63" t="str">
        <f t="shared" si="0"/>
        <v/>
      </c>
      <c r="D10" s="63" t="str">
        <f t="shared" si="1"/>
        <v/>
      </c>
      <c r="E10" s="63" t="str">
        <f t="shared" si="2"/>
        <v/>
      </c>
      <c r="F10" s="63" t="str">
        <f t="shared" si="3"/>
        <v xml:space="preserve"> 년</v>
      </c>
      <c r="G10" s="63" t="str">
        <f t="shared" si="4"/>
        <v xml:space="preserve"> 개월</v>
      </c>
      <c r="H10" s="63" t="str">
        <f t="shared" si="5"/>
        <v xml:space="preserve"> 일</v>
      </c>
      <c r="I10" s="63" t="str">
        <f t="shared" si="6"/>
        <v xml:space="preserve"> 년 개월 일</v>
      </c>
      <c r="J10" s="65">
        <f t="shared" si="7"/>
        <v>0</v>
      </c>
      <c r="K10" s="65">
        <f t="shared" si="8"/>
        <v>0</v>
      </c>
      <c r="L10" s="63">
        <f t="shared" ca="1" si="9"/>
        <v>0</v>
      </c>
    </row>
    <row r="11" spans="1:12" x14ac:dyDescent="0.15">
      <c r="A11" s="64"/>
      <c r="B11" s="64"/>
      <c r="C11" s="63" t="str">
        <f t="shared" si="0"/>
        <v/>
      </c>
      <c r="D11" s="63" t="str">
        <f t="shared" si="1"/>
        <v/>
      </c>
      <c r="E11" s="63" t="str">
        <f t="shared" si="2"/>
        <v/>
      </c>
      <c r="F11" s="63" t="str">
        <f t="shared" si="3"/>
        <v xml:space="preserve"> 년</v>
      </c>
      <c r="G11" s="63" t="str">
        <f t="shared" si="4"/>
        <v xml:space="preserve"> 개월</v>
      </c>
      <c r="H11" s="63" t="str">
        <f t="shared" si="5"/>
        <v xml:space="preserve"> 일</v>
      </c>
      <c r="I11" s="63" t="str">
        <f t="shared" si="6"/>
        <v xml:space="preserve"> 년 개월 일</v>
      </c>
      <c r="J11" s="65">
        <f t="shared" si="7"/>
        <v>0</v>
      </c>
      <c r="K11" s="65">
        <f t="shared" si="8"/>
        <v>0</v>
      </c>
      <c r="L11" s="63">
        <f t="shared" ca="1" si="9"/>
        <v>0</v>
      </c>
    </row>
    <row r="12" spans="1:12" x14ac:dyDescent="0.15">
      <c r="A12" s="64"/>
      <c r="B12" s="64"/>
      <c r="C12" s="63" t="str">
        <f t="shared" si="0"/>
        <v/>
      </c>
      <c r="D12" s="63" t="str">
        <f t="shared" si="1"/>
        <v/>
      </c>
      <c r="E12" s="63" t="str">
        <f t="shared" si="2"/>
        <v/>
      </c>
      <c r="F12" s="63" t="str">
        <f t="shared" si="3"/>
        <v xml:space="preserve"> 년</v>
      </c>
      <c r="G12" s="63" t="str">
        <f t="shared" si="4"/>
        <v xml:space="preserve"> 개월</v>
      </c>
      <c r="H12" s="63" t="str">
        <f t="shared" si="5"/>
        <v xml:space="preserve"> 일</v>
      </c>
      <c r="I12" s="63" t="str">
        <f t="shared" si="6"/>
        <v xml:space="preserve"> 년 개월 일</v>
      </c>
      <c r="J12" s="65">
        <f t="shared" si="7"/>
        <v>0</v>
      </c>
      <c r="K12" s="65">
        <f t="shared" si="8"/>
        <v>0</v>
      </c>
      <c r="L12" s="63">
        <f t="shared" ca="1" si="9"/>
        <v>0</v>
      </c>
    </row>
    <row r="13" spans="1:12" x14ac:dyDescent="0.15">
      <c r="A13" s="65" t="s">
        <v>151</v>
      </c>
      <c r="B13" s="26" t="s">
        <v>272</v>
      </c>
      <c r="C13" s="63">
        <f>SUM(C4:C12)</f>
        <v>0</v>
      </c>
      <c r="D13" s="63">
        <f>SUM(D4:D12)</f>
        <v>0</v>
      </c>
      <c r="E13" s="63">
        <f>SUM(E4:E12)</f>
        <v>0</v>
      </c>
      <c r="F13" s="63" t="str">
        <f>IF(C13=0,"",C13&amp;" 년")</f>
        <v/>
      </c>
      <c r="G13" s="63" t="str">
        <f>IF(D13=0,"",D13&amp;" 개월")</f>
        <v/>
      </c>
      <c r="H13" s="63" t="str">
        <f>IF(E13=0,"",E13&amp;" 일")</f>
        <v/>
      </c>
      <c r="I13" s="63" t="str">
        <f>IF(ISERROR(F13&amp;G13&amp;H13),"",F13&amp;G13&amp;H13)</f>
        <v/>
      </c>
      <c r="J13" s="77">
        <f ca="1">TODAY()</f>
        <v>43837</v>
      </c>
      <c r="K13" s="78" t="str">
        <f ca="1">MONTH(J13)&amp;"월 "</f>
        <v xml:space="preserve">1월 </v>
      </c>
    </row>
    <row r="14" spans="1:12" x14ac:dyDescent="0.15">
      <c r="A14" s="66" t="s">
        <v>152</v>
      </c>
      <c r="B14" s="64" t="s">
        <v>273</v>
      </c>
      <c r="C14" s="73">
        <f>C13+INT((D13+INT(E13/30))/12)</f>
        <v>0</v>
      </c>
      <c r="D14" s="73">
        <f>IF(D13+INT(E13/30)&lt;12,D13+INT(E13/30),D13+INT(E13/30)-INT((D13+INT(E13/30))/12)*12)</f>
        <v>0</v>
      </c>
      <c r="E14" s="29">
        <f>E13-INT(E13/30)*30</f>
        <v>0</v>
      </c>
      <c r="F14" s="63" t="str">
        <f>IF(C14=0,"",C14&amp;"년")</f>
        <v/>
      </c>
      <c r="G14" s="63" t="str">
        <f>IF(D14=0,"",D14&amp;"개월")</f>
        <v/>
      </c>
      <c r="H14" s="63" t="str">
        <f>IF(E14=0,"",E14&amp;"일")</f>
        <v/>
      </c>
      <c r="I14" s="63" t="str">
        <f>IF(ISERROR(F14&amp;" "&amp;G14&amp;" "&amp;H14),"",F14&amp;" "&amp;G14&amp;" "&amp;H14)</f>
        <v xml:space="preserve">  </v>
      </c>
      <c r="K14" s="78" t="str">
        <f ca="1">YEAR(J13)&amp;"년 "</f>
        <v xml:space="preserve">2020년 </v>
      </c>
    </row>
    <row r="15" spans="1:12" x14ac:dyDescent="0.15">
      <c r="A15" s="66" t="s">
        <v>153</v>
      </c>
      <c r="B15" s="64" t="s">
        <v>269</v>
      </c>
      <c r="C15" s="29"/>
      <c r="D15" s="29"/>
      <c r="F15" s="64"/>
      <c r="G15" s="64"/>
      <c r="H15" s="29"/>
      <c r="I15" s="29"/>
    </row>
    <row r="16" spans="1:12" x14ac:dyDescent="0.15">
      <c r="A16" s="65" t="s">
        <v>154</v>
      </c>
      <c r="B16" s="26" t="s">
        <v>265</v>
      </c>
      <c r="C16" s="29"/>
      <c r="D16" s="29"/>
      <c r="E16" s="29"/>
      <c r="F16" s="64"/>
      <c r="G16" s="64"/>
      <c r="H16" s="29"/>
      <c r="I16" s="29"/>
    </row>
    <row r="17" spans="1:7" x14ac:dyDescent="0.15">
      <c r="A17" s="65" t="s">
        <v>183</v>
      </c>
      <c r="B17" s="26" t="s">
        <v>271</v>
      </c>
      <c r="F17" s="64"/>
      <c r="G17" s="64"/>
    </row>
    <row r="18" spans="1:7" x14ac:dyDescent="0.15">
      <c r="A18" s="28" t="s">
        <v>210</v>
      </c>
      <c r="B18" s="29" t="str">
        <f>B15&amp;"장"</f>
        <v>서울고등학교장</v>
      </c>
      <c r="F18" s="64"/>
      <c r="G18" s="64"/>
    </row>
    <row r="19" spans="1:7" x14ac:dyDescent="0.15">
      <c r="F19" s="64"/>
      <c r="G19" s="64"/>
    </row>
    <row r="20" spans="1:7" x14ac:dyDescent="0.15">
      <c r="F20" s="64"/>
      <c r="G20" s="64"/>
    </row>
    <row r="21" spans="1:7" x14ac:dyDescent="0.15">
      <c r="F21" s="64"/>
      <c r="G21" s="64"/>
    </row>
    <row r="22" spans="1:7" x14ac:dyDescent="0.15">
      <c r="F22" s="64"/>
      <c r="G22" s="64"/>
    </row>
    <row r="23" spans="1:7" x14ac:dyDescent="0.15">
      <c r="F23" s="64"/>
      <c r="G23" s="64"/>
    </row>
  </sheetData>
  <sheetProtection selectLockedCells="1"/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C14:E14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M9"/>
  <sheetViews>
    <sheetView zoomScaleNormal="100" workbookViewId="0">
      <selection activeCell="C6" sqref="C6"/>
    </sheetView>
  </sheetViews>
  <sheetFormatPr defaultRowHeight="13.5" x14ac:dyDescent="0.15"/>
  <cols>
    <col min="1" max="12" width="8.88671875" style="80"/>
    <col min="13" max="13" width="11.6640625" style="80" bestFit="1" customWidth="1"/>
    <col min="14" max="16384" width="8.88671875" style="80"/>
  </cols>
  <sheetData>
    <row r="1" spans="1:13" x14ac:dyDescent="0.15">
      <c r="B1" s="81" t="s">
        <v>166</v>
      </c>
      <c r="C1" s="82">
        <v>1</v>
      </c>
      <c r="D1" s="82">
        <v>2</v>
      </c>
      <c r="E1" s="82">
        <v>3</v>
      </c>
      <c r="F1" s="82">
        <v>4</v>
      </c>
      <c r="G1" s="82">
        <v>5</v>
      </c>
      <c r="H1" s="82">
        <v>6</v>
      </c>
      <c r="I1" s="82">
        <v>7</v>
      </c>
      <c r="J1" s="82">
        <v>8</v>
      </c>
      <c r="K1" s="82">
        <v>9</v>
      </c>
      <c r="L1" s="83"/>
      <c r="M1" s="83"/>
    </row>
    <row r="2" spans="1:13" x14ac:dyDescent="0.15">
      <c r="A2" s="84">
        <v>2</v>
      </c>
      <c r="B2" s="85" t="s">
        <v>162</v>
      </c>
      <c r="C2" s="62">
        <f>C3</f>
        <v>0</v>
      </c>
      <c r="D2" s="62">
        <f t="shared" ref="D2:K4" si="0">D3</f>
        <v>0</v>
      </c>
      <c r="E2" s="62">
        <f t="shared" si="0"/>
        <v>0</v>
      </c>
      <c r="F2" s="62">
        <f t="shared" si="0"/>
        <v>0</v>
      </c>
      <c r="G2" s="62">
        <f t="shared" si="0"/>
        <v>0</v>
      </c>
      <c r="H2" s="62">
        <f t="shared" si="0"/>
        <v>0</v>
      </c>
      <c r="I2" s="62">
        <f t="shared" si="0"/>
        <v>0</v>
      </c>
      <c r="J2" s="62">
        <f t="shared" si="0"/>
        <v>0</v>
      </c>
      <c r="K2" s="62">
        <f t="shared" si="0"/>
        <v>0</v>
      </c>
      <c r="L2" s="86">
        <f>MAX(C8:K8)</f>
        <v>0</v>
      </c>
      <c r="M2" s="87" t="str">
        <f>IF(ISERROR(HLOOKUP(L2,C:K, A2+1, FALSE)),"",HLOOKUP(L2,C:K, A2+1, FALSE))</f>
        <v/>
      </c>
    </row>
    <row r="3" spans="1:13" s="88" customFormat="1" x14ac:dyDescent="0.15">
      <c r="C3" s="89"/>
      <c r="D3" s="89"/>
      <c r="E3" s="97"/>
    </row>
    <row r="4" spans="1:13" x14ac:dyDescent="0.15">
      <c r="A4" s="84">
        <v>3</v>
      </c>
      <c r="B4" s="85" t="s">
        <v>163</v>
      </c>
      <c r="C4" s="62">
        <f>C5</f>
        <v>0</v>
      </c>
      <c r="D4" s="62">
        <f t="shared" si="0"/>
        <v>0</v>
      </c>
      <c r="E4" s="62">
        <f t="shared" si="0"/>
        <v>0</v>
      </c>
      <c r="F4" s="62">
        <f t="shared" si="0"/>
        <v>0</v>
      </c>
      <c r="G4" s="62">
        <f t="shared" si="0"/>
        <v>0</v>
      </c>
      <c r="H4" s="62">
        <f t="shared" si="0"/>
        <v>0</v>
      </c>
      <c r="I4" s="62">
        <f t="shared" si="0"/>
        <v>0</v>
      </c>
      <c r="J4" s="62">
        <f t="shared" si="0"/>
        <v>0</v>
      </c>
      <c r="K4" s="62">
        <f t="shared" si="0"/>
        <v>0</v>
      </c>
      <c r="L4" s="86">
        <f>MAX(C9:K9)</f>
        <v>0</v>
      </c>
      <c r="M4" s="87" t="str">
        <f>IF(ISERROR(HLOOKUP(L4,C:K, A4+1, FALSE)),"",HLOOKUP(L4,C:K, A4+1, FALSE))</f>
        <v/>
      </c>
    </row>
    <row r="5" spans="1:13" x14ac:dyDescent="0.15">
      <c r="A5" s="88"/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  <c r="M5" s="88"/>
    </row>
    <row r="6" spans="1:13" x14ac:dyDescent="0.15">
      <c r="A6" s="80">
        <v>5</v>
      </c>
      <c r="C6" s="84" t="str">
        <f>CONCATENATE(C5," ",C3)</f>
        <v xml:space="preserve"> </v>
      </c>
      <c r="D6" s="84" t="str">
        <f t="shared" ref="D6:K6" si="1">CONCATENATE(D5," ",D3)</f>
        <v xml:space="preserve"> </v>
      </c>
      <c r="E6" s="84" t="str">
        <f t="shared" si="1"/>
        <v xml:space="preserve"> </v>
      </c>
      <c r="F6" s="84" t="str">
        <f t="shared" si="1"/>
        <v xml:space="preserve"> </v>
      </c>
      <c r="G6" s="84" t="str">
        <f t="shared" si="1"/>
        <v xml:space="preserve"> </v>
      </c>
      <c r="H6" s="84" t="str">
        <f t="shared" si="1"/>
        <v xml:space="preserve"> </v>
      </c>
      <c r="I6" s="84" t="str">
        <f t="shared" si="1"/>
        <v xml:space="preserve"> </v>
      </c>
      <c r="J6" s="84" t="str">
        <f t="shared" si="1"/>
        <v xml:space="preserve"> </v>
      </c>
      <c r="K6" s="84" t="str">
        <f t="shared" si="1"/>
        <v xml:space="preserve"> </v>
      </c>
      <c r="L6" s="86">
        <f>MAX(L2:L5)</f>
        <v>0</v>
      </c>
      <c r="M6" s="87" t="str">
        <f>IF(ISERROR(HLOOKUP(L6,C:K, A6+1, FALSE)),"",HLOOKUP(L6,C:K, A6+1, FALSE))</f>
        <v/>
      </c>
    </row>
    <row r="8" spans="1:13" x14ac:dyDescent="0.15">
      <c r="B8" s="80" t="s">
        <v>162</v>
      </c>
      <c r="C8" s="80" t="str">
        <f>IF(C3=0,"",1)</f>
        <v/>
      </c>
      <c r="D8" s="80" t="str">
        <f>IF(D3=0,"",2)</f>
        <v/>
      </c>
      <c r="E8" s="80" t="str">
        <f>IF(E3=0,"",3)</f>
        <v/>
      </c>
      <c r="F8" s="80" t="str">
        <f>IF(F3=0,"",4)</f>
        <v/>
      </c>
      <c r="G8" s="80" t="str">
        <f>IF(G3=0,"",5)</f>
        <v/>
      </c>
      <c r="H8" s="80" t="str">
        <f>IF(H3=0,"",6)</f>
        <v/>
      </c>
      <c r="I8" s="80" t="str">
        <f>IF(I3=0,"",7)</f>
        <v/>
      </c>
      <c r="J8" s="80" t="str">
        <f>IF(J3=0,"",8)</f>
        <v/>
      </c>
      <c r="K8" s="80" t="str">
        <f>IF(K3=0,"",9)</f>
        <v/>
      </c>
    </row>
    <row r="9" spans="1:13" x14ac:dyDescent="0.15">
      <c r="B9" s="80" t="s">
        <v>163</v>
      </c>
      <c r="C9" s="80" t="str">
        <f>IF(C4=0,"",1)</f>
        <v/>
      </c>
      <c r="D9" s="80" t="str">
        <f>IF(D4=0,"",2)</f>
        <v/>
      </c>
      <c r="E9" s="80" t="str">
        <f>IF(E4=0,"",3)</f>
        <v/>
      </c>
      <c r="F9" s="80" t="str">
        <f>IF(F4=0,"",4)</f>
        <v/>
      </c>
      <c r="G9" s="80" t="str">
        <f>IF(G4=0,"",5)</f>
        <v/>
      </c>
      <c r="H9" s="80" t="str">
        <f>IF(H4=0,"",6)</f>
        <v/>
      </c>
      <c r="I9" s="80" t="str">
        <f>IF(I4=0,"",7)</f>
        <v/>
      </c>
      <c r="J9" s="80" t="str">
        <f>IF(J4=0,"",8)</f>
        <v/>
      </c>
      <c r="K9" s="80" t="str">
        <f>IF(K4=0,"",9)</f>
        <v/>
      </c>
    </row>
  </sheetData>
  <phoneticPr fontId="2" type="noConversion"/>
  <pageMargins left="0.7" right="0.7" top="0.75" bottom="0.75" header="0.3" footer="0.3"/>
  <pageSetup paperSize="9" orientation="portrait" horizont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A1:I32"/>
  <sheetViews>
    <sheetView showGridLines="0" showZeros="0" view="pageBreakPreview" zoomScaleNormal="100" zoomScaleSheetLayoutView="100" workbookViewId="0">
      <selection sqref="A1:C1"/>
    </sheetView>
  </sheetViews>
  <sheetFormatPr defaultColWidth="7.88671875" defaultRowHeight="13.5" x14ac:dyDescent="0.15"/>
  <cols>
    <col min="1" max="1" width="6.33203125" style="46" customWidth="1"/>
    <col min="2" max="2" width="13.5546875" style="31" customWidth="1"/>
    <col min="3" max="3" width="14.77734375" style="31" customWidth="1"/>
    <col min="4" max="4" width="14.109375" style="31" customWidth="1"/>
    <col min="5" max="5" width="10.109375" style="31" customWidth="1"/>
    <col min="6" max="6" width="12.21875" style="31" customWidth="1"/>
    <col min="7" max="7" width="10" style="31" customWidth="1"/>
    <col min="8" max="8" width="13.21875" style="31" customWidth="1"/>
    <col min="9" max="9" width="7.88671875" style="32" customWidth="1"/>
    <col min="10" max="16384" width="7.88671875" style="31"/>
  </cols>
  <sheetData>
    <row r="1" spans="1:8" ht="19.5" customHeight="1" thickBot="1" x14ac:dyDescent="0.2">
      <c r="A1" s="143" t="str">
        <f>IF(ISERROR("발급번호 : "&amp;Sheet1!B13 &amp;" 호"),"","발급번호 : "&amp;Sheet1!B13 &amp;" 호")</f>
        <v>발급번호 : R100000000-2019-000 호</v>
      </c>
      <c r="B1" s="143"/>
      <c r="C1" s="143"/>
      <c r="D1" s="67"/>
    </row>
    <row r="2" spans="1:8" ht="36.75" customHeight="1" x14ac:dyDescent="0.15">
      <c r="A2" s="144" t="s">
        <v>85</v>
      </c>
      <c r="B2" s="145"/>
      <c r="C2" s="145"/>
      <c r="D2" s="145"/>
      <c r="E2" s="145"/>
      <c r="F2" s="145"/>
      <c r="G2" s="146"/>
      <c r="H2" s="33"/>
    </row>
    <row r="3" spans="1:8" ht="21" customHeight="1" x14ac:dyDescent="0.15">
      <c r="A3" s="147" t="s">
        <v>86</v>
      </c>
      <c r="B3" s="149" t="s">
        <v>87</v>
      </c>
      <c r="C3" s="35" t="s">
        <v>88</v>
      </c>
      <c r="D3" s="36"/>
      <c r="E3" s="150" t="s">
        <v>212</v>
      </c>
      <c r="F3" s="133">
        <f>IF(ISERROR(IF(VALUE(MID(H3,8,1))&lt;=2,"19","20")&amp;LEFT(H3,2)&amp;". "&amp;MID(H3,3,2)&amp;". "&amp;MID(H3,5,2)&amp;"."),,IF(VALUE(MID(H3,8,1))&lt;=2,"19","20")&amp;LEFT(H3,2)&amp;". "&amp;MID(H3,3,2)&amp;". "&amp;MID(H3,5,2)&amp;".")</f>
        <v>0</v>
      </c>
      <c r="G3" s="134"/>
      <c r="H3" s="107"/>
    </row>
    <row r="4" spans="1:8" ht="21" customHeight="1" x14ac:dyDescent="0.15">
      <c r="A4" s="148"/>
      <c r="B4" s="149"/>
      <c r="C4" s="35" t="s">
        <v>89</v>
      </c>
      <c r="D4" s="36"/>
      <c r="E4" s="149"/>
      <c r="F4" s="135"/>
      <c r="G4" s="136"/>
      <c r="H4" s="37"/>
    </row>
    <row r="5" spans="1:8" ht="21" customHeight="1" x14ac:dyDescent="0.15">
      <c r="A5" s="148"/>
      <c r="B5" s="100" t="s">
        <v>90</v>
      </c>
      <c r="C5" s="137"/>
      <c r="D5" s="138"/>
      <c r="E5" s="138"/>
      <c r="F5" s="138"/>
      <c r="G5" s="139"/>
      <c r="H5" s="40"/>
    </row>
    <row r="6" spans="1:8" ht="18" customHeight="1" x14ac:dyDescent="0.15">
      <c r="A6" s="153" t="s">
        <v>91</v>
      </c>
      <c r="B6" s="149" t="s">
        <v>92</v>
      </c>
      <c r="C6" s="149"/>
      <c r="D6" s="149" t="s">
        <v>93</v>
      </c>
      <c r="E6" s="149" t="s">
        <v>94</v>
      </c>
      <c r="F6" s="151" t="s">
        <v>95</v>
      </c>
      <c r="G6" s="156" t="s">
        <v>196</v>
      </c>
      <c r="H6" s="37"/>
    </row>
    <row r="7" spans="1:8" ht="18" customHeight="1" x14ac:dyDescent="0.15">
      <c r="A7" s="154"/>
      <c r="B7" s="100" t="s">
        <v>96</v>
      </c>
      <c r="C7" s="100" t="s">
        <v>97</v>
      </c>
      <c r="D7" s="149"/>
      <c r="E7" s="149"/>
      <c r="F7" s="152"/>
      <c r="G7" s="157"/>
      <c r="H7" s="37"/>
    </row>
    <row r="8" spans="1:8" ht="17.100000000000001" customHeight="1" x14ac:dyDescent="0.15">
      <c r="A8" s="154"/>
      <c r="B8" s="41">
        <f>IF(ISERROR(Sheet1!J4),"",Sheet1!J4)</f>
        <v>0</v>
      </c>
      <c r="C8" s="41">
        <f>IF(ISERROR(Sheet1!K4),"",Sheet1!K4)</f>
        <v>0</v>
      </c>
      <c r="D8" s="79">
        <f>IF(ISERROR(Sheet2!C$4),"",Sheet2!C$4)</f>
        <v>0</v>
      </c>
      <c r="E8" s="79">
        <f>IF(ISERROR(Sheet2!C2),"",Sheet2!C2)</f>
        <v>0</v>
      </c>
      <c r="F8" s="100"/>
      <c r="G8" s="101"/>
      <c r="H8" s="37"/>
    </row>
    <row r="9" spans="1:8" ht="17.100000000000001" customHeight="1" x14ac:dyDescent="0.15">
      <c r="A9" s="154"/>
      <c r="B9" s="41">
        <f>IF(ISERROR(Sheet1!J5),"",Sheet1!J5)</f>
        <v>0</v>
      </c>
      <c r="C9" s="41">
        <f>IF(ISERROR(Sheet1!K5),"",Sheet1!K5)</f>
        <v>0</v>
      </c>
      <c r="D9" s="79">
        <f>IF(ISERROR(Sheet2!D$4),"",Sheet2!D$4)</f>
        <v>0</v>
      </c>
      <c r="E9" s="79">
        <f>IF(ISERROR(Sheet2!D2),"",Sheet2!D2)</f>
        <v>0</v>
      </c>
      <c r="F9" s="100"/>
      <c r="G9" s="101"/>
      <c r="H9" s="37"/>
    </row>
    <row r="10" spans="1:8" ht="17.100000000000001" customHeight="1" x14ac:dyDescent="0.15">
      <c r="A10" s="154"/>
      <c r="B10" s="41">
        <f>IF(ISERROR(Sheet1!J6),"",Sheet1!J6)</f>
        <v>0</v>
      </c>
      <c r="C10" s="41">
        <f>IF(ISERROR(Sheet1!K6),"",Sheet1!K6)</f>
        <v>0</v>
      </c>
      <c r="D10" s="79">
        <f>IF(ISERROR(Sheet2!E$4),"",Sheet2!E$4)</f>
        <v>0</v>
      </c>
      <c r="E10" s="79">
        <f>IF(ISERROR(Sheet2!E2),"",Sheet2!E2)</f>
        <v>0</v>
      </c>
      <c r="F10" s="100"/>
      <c r="G10" s="101"/>
      <c r="H10" s="37"/>
    </row>
    <row r="11" spans="1:8" ht="17.100000000000001" customHeight="1" x14ac:dyDescent="0.15">
      <c r="A11" s="154"/>
      <c r="B11" s="41">
        <f>IF(ISERROR(Sheet1!J7),"",Sheet1!J7)</f>
        <v>0</v>
      </c>
      <c r="C11" s="41">
        <f>IF(ISERROR(Sheet1!K7),"",Sheet1!K7)</f>
        <v>0</v>
      </c>
      <c r="D11" s="79">
        <f>IF(ISERROR(Sheet2!F$4),"",Sheet2!F$4)</f>
        <v>0</v>
      </c>
      <c r="E11" s="79">
        <f>IF(ISERROR(Sheet2!F2),"",Sheet2!F2)</f>
        <v>0</v>
      </c>
      <c r="F11" s="100"/>
      <c r="G11" s="101"/>
      <c r="H11" s="37"/>
    </row>
    <row r="12" spans="1:8" ht="17.100000000000001" customHeight="1" x14ac:dyDescent="0.15">
      <c r="A12" s="154"/>
      <c r="B12" s="41">
        <f>IF(ISERROR(Sheet1!J8),"",Sheet1!J8)</f>
        <v>0</v>
      </c>
      <c r="C12" s="41">
        <f>IF(ISERROR(Sheet1!K8),"",Sheet1!K8)</f>
        <v>0</v>
      </c>
      <c r="D12" s="79">
        <f>IF(ISERROR(Sheet2!G$4),"",Sheet2!G$4)</f>
        <v>0</v>
      </c>
      <c r="E12" s="79">
        <f>IF(ISERROR(Sheet2!G2),"",Sheet2!G2)</f>
        <v>0</v>
      </c>
      <c r="F12" s="100"/>
      <c r="G12" s="101"/>
      <c r="H12" s="37"/>
    </row>
    <row r="13" spans="1:8" ht="17.100000000000001" customHeight="1" x14ac:dyDescent="0.15">
      <c r="A13" s="154"/>
      <c r="B13" s="41">
        <f>IF(ISERROR(Sheet1!J9),"",Sheet1!J9)</f>
        <v>0</v>
      </c>
      <c r="C13" s="41">
        <f>IF(ISERROR(Sheet1!K9),"",Sheet1!K9)</f>
        <v>0</v>
      </c>
      <c r="D13" s="79">
        <f>IF(ISERROR(Sheet2!H$4),"",Sheet2!H$4)</f>
        <v>0</v>
      </c>
      <c r="E13" s="79">
        <f>IF(ISERROR(Sheet2!H2),"",Sheet2!H2)</f>
        <v>0</v>
      </c>
      <c r="F13" s="100"/>
      <c r="G13" s="101"/>
      <c r="H13" s="37"/>
    </row>
    <row r="14" spans="1:8" ht="17.100000000000001" customHeight="1" x14ac:dyDescent="0.15">
      <c r="A14" s="154"/>
      <c r="B14" s="41">
        <f>IF(ISERROR(Sheet1!J10),"",Sheet1!J10)</f>
        <v>0</v>
      </c>
      <c r="C14" s="41">
        <f>IF(ISERROR(Sheet1!K10),"",Sheet1!K10)</f>
        <v>0</v>
      </c>
      <c r="D14" s="79">
        <f>IF(ISERROR(Sheet2!I$4),"",Sheet2!I$4)</f>
        <v>0</v>
      </c>
      <c r="E14" s="79">
        <f>IF(ISERROR(Sheet2!I2),"",Sheet2!I2)</f>
        <v>0</v>
      </c>
      <c r="F14" s="100"/>
      <c r="G14" s="101"/>
      <c r="H14" s="37"/>
    </row>
    <row r="15" spans="1:8" ht="17.100000000000001" customHeight="1" x14ac:dyDescent="0.15">
      <c r="A15" s="154"/>
      <c r="B15" s="41">
        <f>IF(ISERROR(Sheet1!J11),"",Sheet1!J11)</f>
        <v>0</v>
      </c>
      <c r="C15" s="41">
        <f>IF(ISERROR(Sheet1!K11),"",Sheet1!K11)</f>
        <v>0</v>
      </c>
      <c r="D15" s="79">
        <f>IF(ISERROR(Sheet2!J$4),"",Sheet2!J$4)</f>
        <v>0</v>
      </c>
      <c r="E15" s="79">
        <f>IF(ISERROR(Sheet2!J2),"",Sheet2!J2)</f>
        <v>0</v>
      </c>
      <c r="F15" s="100"/>
      <c r="G15" s="101"/>
      <c r="H15" s="37"/>
    </row>
    <row r="16" spans="1:8" ht="17.100000000000001" customHeight="1" x14ac:dyDescent="0.15">
      <c r="A16" s="155"/>
      <c r="B16" s="41">
        <f>IF(ISERROR(Sheet1!J12),"",Sheet1!J12)</f>
        <v>0</v>
      </c>
      <c r="C16" s="41">
        <f>IF(ISERROR(Sheet1!K12),"",Sheet1!K12)</f>
        <v>0</v>
      </c>
      <c r="D16" s="79">
        <f>IF(ISERROR(Sheet2!K$4),"",Sheet2!K$4)</f>
        <v>0</v>
      </c>
      <c r="E16" s="79">
        <f>IF(ISERROR(Sheet2!K2),"",Sheet2!K2)</f>
        <v>0</v>
      </c>
      <c r="F16" s="100"/>
      <c r="G16" s="101"/>
      <c r="H16" s="37"/>
    </row>
    <row r="17" spans="1:9" ht="18" customHeight="1" x14ac:dyDescent="0.15">
      <c r="A17" s="102" t="s">
        <v>101</v>
      </c>
      <c r="B17" s="158" t="str">
        <f>IF(ISERROR(Sheet1!I14),"",Sheet1!I14)</f>
        <v xml:space="preserve">  </v>
      </c>
      <c r="C17" s="159"/>
      <c r="D17" s="100" t="s">
        <v>102</v>
      </c>
      <c r="E17" s="160" t="str">
        <f>IF(ISERROR(Sheet2!M6),"",Sheet2!M6)</f>
        <v/>
      </c>
      <c r="F17" s="161"/>
      <c r="G17" s="162"/>
      <c r="H17" s="37"/>
    </row>
    <row r="18" spans="1:9" ht="18" customHeight="1" x14ac:dyDescent="0.15">
      <c r="A18" s="102" t="s">
        <v>103</v>
      </c>
      <c r="B18" s="140">
        <f>IF(ISERROR(Sheet1!F2),"",Sheet1!F2)</f>
        <v>0</v>
      </c>
      <c r="C18" s="141"/>
      <c r="D18" s="141"/>
      <c r="E18" s="141"/>
      <c r="F18" s="141"/>
      <c r="G18" s="142"/>
      <c r="H18" s="37"/>
    </row>
    <row r="19" spans="1:9" ht="18" customHeight="1" x14ac:dyDescent="0.15">
      <c r="A19" s="114" t="s">
        <v>104</v>
      </c>
      <c r="B19" s="119" t="s">
        <v>105</v>
      </c>
      <c r="C19" s="120"/>
      <c r="D19" s="163"/>
      <c r="E19" s="120" t="s">
        <v>106</v>
      </c>
      <c r="F19" s="120"/>
      <c r="G19" s="132"/>
      <c r="H19" s="37"/>
    </row>
    <row r="20" spans="1:9" s="46" customFormat="1" ht="18" customHeight="1" x14ac:dyDescent="0.15">
      <c r="A20" s="115"/>
      <c r="B20" s="103" t="s">
        <v>107</v>
      </c>
      <c r="C20" s="103" t="s">
        <v>108</v>
      </c>
      <c r="D20" s="43" t="s">
        <v>109</v>
      </c>
      <c r="E20" s="105" t="s">
        <v>110</v>
      </c>
      <c r="F20" s="103" t="s">
        <v>111</v>
      </c>
      <c r="G20" s="104" t="s">
        <v>112</v>
      </c>
      <c r="H20" s="37"/>
      <c r="I20" s="47"/>
    </row>
    <row r="21" spans="1:9" s="46" customFormat="1" ht="17.100000000000001" customHeight="1" x14ac:dyDescent="0.15">
      <c r="A21" s="115"/>
      <c r="B21" s="48"/>
      <c r="C21" s="48"/>
      <c r="D21" s="49"/>
      <c r="E21" s="48"/>
      <c r="F21" s="48"/>
      <c r="G21" s="50"/>
      <c r="H21" s="37"/>
      <c r="I21" s="47"/>
    </row>
    <row r="22" spans="1:9" s="46" customFormat="1" ht="17.100000000000001" customHeight="1" x14ac:dyDescent="0.15">
      <c r="A22" s="115"/>
      <c r="B22" s="48"/>
      <c r="C22" s="48"/>
      <c r="D22" s="49"/>
      <c r="E22" s="48"/>
      <c r="F22" s="48"/>
      <c r="G22" s="50"/>
      <c r="H22" s="37"/>
      <c r="I22" s="47"/>
    </row>
    <row r="23" spans="1:9" s="46" customFormat="1" ht="17.100000000000001" customHeight="1" x14ac:dyDescent="0.15">
      <c r="A23" s="115"/>
      <c r="B23" s="48"/>
      <c r="C23" s="48"/>
      <c r="D23" s="49"/>
      <c r="E23" s="48"/>
      <c r="F23" s="48"/>
      <c r="G23" s="50"/>
      <c r="H23" s="37"/>
      <c r="I23" s="47"/>
    </row>
    <row r="24" spans="1:9" s="46" customFormat="1" ht="17.100000000000001" customHeight="1" x14ac:dyDescent="0.15">
      <c r="A24" s="116"/>
      <c r="B24" s="48"/>
      <c r="C24" s="48"/>
      <c r="D24" s="49"/>
      <c r="E24" s="48"/>
      <c r="F24" s="48"/>
      <c r="G24" s="50"/>
      <c r="H24" s="37"/>
      <c r="I24" s="47"/>
    </row>
    <row r="25" spans="1:9" s="46" customFormat="1" ht="18" customHeight="1" x14ac:dyDescent="0.15">
      <c r="A25" s="114" t="s">
        <v>113</v>
      </c>
      <c r="B25" s="103" t="s">
        <v>110</v>
      </c>
      <c r="C25" s="117" t="s">
        <v>114</v>
      </c>
      <c r="D25" s="117"/>
      <c r="E25" s="117"/>
      <c r="F25" s="117" t="s">
        <v>115</v>
      </c>
      <c r="G25" s="118"/>
      <c r="H25" s="37"/>
      <c r="I25" s="47"/>
    </row>
    <row r="26" spans="1:9" s="46" customFormat="1" ht="17.100000000000001" customHeight="1" x14ac:dyDescent="0.15">
      <c r="A26" s="115"/>
      <c r="B26" s="51"/>
      <c r="C26" s="119"/>
      <c r="D26" s="120"/>
      <c r="E26" s="121"/>
      <c r="F26" s="119"/>
      <c r="G26" s="132"/>
      <c r="H26" s="37"/>
      <c r="I26" s="47"/>
    </row>
    <row r="27" spans="1:9" s="46" customFormat="1" ht="17.100000000000001" customHeight="1" x14ac:dyDescent="0.15">
      <c r="A27" s="116"/>
      <c r="B27" s="51"/>
      <c r="C27" s="119"/>
      <c r="D27" s="120"/>
      <c r="E27" s="121"/>
      <c r="F27" s="119"/>
      <c r="G27" s="132"/>
      <c r="H27" s="37"/>
      <c r="I27" s="47"/>
    </row>
    <row r="28" spans="1:9" ht="18" customHeight="1" x14ac:dyDescent="0.15">
      <c r="A28" s="52" t="s">
        <v>116</v>
      </c>
      <c r="B28" s="125"/>
      <c r="C28" s="126"/>
      <c r="D28" s="126"/>
      <c r="E28" s="126"/>
      <c r="F28" s="126"/>
      <c r="G28" s="127"/>
      <c r="H28" s="53"/>
    </row>
    <row r="29" spans="1:9" ht="20.100000000000001" customHeight="1" x14ac:dyDescent="0.15">
      <c r="A29" s="128" t="s">
        <v>117</v>
      </c>
      <c r="B29" s="129"/>
      <c r="C29" s="129"/>
      <c r="D29" s="129"/>
      <c r="E29" s="129"/>
      <c r="F29" s="129"/>
      <c r="G29" s="130"/>
      <c r="H29" s="37"/>
    </row>
    <row r="30" spans="1:9" ht="20.100000000000001" customHeight="1" x14ac:dyDescent="0.15">
      <c r="A30" s="122">
        <f ca="1">TODAY()</f>
        <v>43837</v>
      </c>
      <c r="B30" s="123"/>
      <c r="C30" s="123"/>
      <c r="D30" s="123"/>
      <c r="E30" s="123"/>
      <c r="F30" s="123"/>
      <c r="G30" s="124"/>
      <c r="H30" s="54"/>
    </row>
    <row r="31" spans="1:9" ht="32.25" customHeight="1" x14ac:dyDescent="0.15">
      <c r="A31" s="55"/>
      <c r="B31" s="56"/>
      <c r="C31" s="131" t="str">
        <f>IF(ISERROR(Sheet1!B15 &amp;" 장"),"",Sheet1!B15 &amp;" 장")</f>
        <v>서울고등학교 장</v>
      </c>
      <c r="D31" s="131"/>
      <c r="E31" s="131"/>
      <c r="F31" s="56"/>
      <c r="G31" s="57"/>
      <c r="H31" s="54"/>
    </row>
    <row r="32" spans="1:9" ht="27.75" customHeight="1" thickBot="1" x14ac:dyDescent="0.2">
      <c r="A32" s="106"/>
      <c r="B32" s="59"/>
      <c r="C32" s="113"/>
      <c r="D32" s="113"/>
      <c r="E32" s="113"/>
      <c r="F32" s="59"/>
      <c r="G32" s="60"/>
      <c r="H32" s="3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31">
    <mergeCell ref="A19:A24"/>
    <mergeCell ref="G6:G7"/>
    <mergeCell ref="B6:C6"/>
    <mergeCell ref="D6:D7"/>
    <mergeCell ref="E6:E7"/>
    <mergeCell ref="B17:C17"/>
    <mergeCell ref="E17:G17"/>
    <mergeCell ref="E19:G19"/>
    <mergeCell ref="B19:D19"/>
    <mergeCell ref="F3:G4"/>
    <mergeCell ref="C5:G5"/>
    <mergeCell ref="B18:G18"/>
    <mergeCell ref="A1:C1"/>
    <mergeCell ref="A2:G2"/>
    <mergeCell ref="A3:A5"/>
    <mergeCell ref="B3:B4"/>
    <mergeCell ref="E3:E4"/>
    <mergeCell ref="F6:F7"/>
    <mergeCell ref="A6:A16"/>
    <mergeCell ref="C32:E32"/>
    <mergeCell ref="A25:A27"/>
    <mergeCell ref="C25:E25"/>
    <mergeCell ref="F25:G25"/>
    <mergeCell ref="C26:E26"/>
    <mergeCell ref="A30:G30"/>
    <mergeCell ref="B28:G28"/>
    <mergeCell ref="A29:G29"/>
    <mergeCell ref="C31:E31"/>
    <mergeCell ref="C27:E27"/>
    <mergeCell ref="F27:G27"/>
    <mergeCell ref="F26:G26"/>
  </mergeCells>
  <phoneticPr fontId="2" type="noConversion"/>
  <conditionalFormatting sqref="B2:C7 C17:G17 A1:A18 B17:B24 A25:G29 C19:E24 F20:G24 A33:G65536 D1:G5 D7:E7 D6:F6 H1:H1048576 K1:IV1048576 C31:G32">
    <cfRule type="cellIs" dxfId="8" priority="5" stopIfTrue="1" operator="equal">
      <formula>0</formula>
    </cfRule>
  </conditionalFormatting>
  <conditionalFormatting sqref="A30:G30">
    <cfRule type="cellIs" dxfId="7" priority="4" stopIfTrue="1" operator="equal">
      <formula>0</formula>
    </cfRule>
  </conditionalFormatting>
  <conditionalFormatting sqref="A31:B32">
    <cfRule type="cellIs" dxfId="6" priority="2" stopIfTrue="1" operator="equal">
      <formula>0</formula>
    </cfRule>
  </conditionalFormatting>
  <pageMargins left="0.55118110236220474" right="0.27559055118110237" top="0.98425196850393704" bottom="0.39370078740157483" header="0" footer="0.39370078740157483"/>
  <pageSetup paperSize="9" orientation="portrait" blackAndWhite="1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I32"/>
  <sheetViews>
    <sheetView showGridLines="0" showZeros="0" view="pageBreakPreview" zoomScaleNormal="100" zoomScaleSheetLayoutView="100" workbookViewId="0">
      <selection activeCell="C5" sqref="C5:G5"/>
    </sheetView>
  </sheetViews>
  <sheetFormatPr defaultColWidth="7.88671875" defaultRowHeight="13.5" x14ac:dyDescent="0.15"/>
  <cols>
    <col min="1" max="1" width="6.33203125" style="46" customWidth="1"/>
    <col min="2" max="2" width="13.5546875" style="31" customWidth="1"/>
    <col min="3" max="3" width="14.77734375" style="31" customWidth="1"/>
    <col min="4" max="4" width="14.109375" style="31" customWidth="1"/>
    <col min="5" max="5" width="10.109375" style="31" customWidth="1"/>
    <col min="6" max="6" width="12.21875" style="31" customWidth="1"/>
    <col min="7" max="7" width="10" style="31" customWidth="1"/>
    <col min="8" max="8" width="13.21875" style="31" customWidth="1"/>
    <col min="9" max="9" width="7.88671875" style="32" customWidth="1"/>
    <col min="10" max="16384" width="7.88671875" style="31"/>
  </cols>
  <sheetData>
    <row r="1" spans="1:8" ht="19.5" customHeight="1" thickBot="1" x14ac:dyDescent="0.2">
      <c r="A1" s="143" t="str">
        <f>IF(ISERROR("발급번호 : "&amp;Sheet1!B13 &amp;" 호"),"","발급번호 : "&amp;Sheet1!B13 &amp;" 호")</f>
        <v>발급번호 : R100000000-2019-000 호</v>
      </c>
      <c r="B1" s="143"/>
      <c r="C1" s="143"/>
      <c r="D1" s="67"/>
    </row>
    <row r="2" spans="1:8" ht="36.75" customHeight="1" x14ac:dyDescent="0.15">
      <c r="A2" s="144" t="s">
        <v>85</v>
      </c>
      <c r="B2" s="145"/>
      <c r="C2" s="145"/>
      <c r="D2" s="145"/>
      <c r="E2" s="145"/>
      <c r="F2" s="145"/>
      <c r="G2" s="146"/>
      <c r="H2" s="33"/>
    </row>
    <row r="3" spans="1:8" ht="21" customHeight="1" x14ac:dyDescent="0.15">
      <c r="A3" s="147" t="s">
        <v>86</v>
      </c>
      <c r="B3" s="149" t="s">
        <v>87</v>
      </c>
      <c r="C3" s="35" t="s">
        <v>88</v>
      </c>
      <c r="D3" s="36">
        <f>경력증명서!D3</f>
        <v>0</v>
      </c>
      <c r="E3" s="150" t="s">
        <v>213</v>
      </c>
      <c r="F3" s="133">
        <f>경력증명서!F3</f>
        <v>0</v>
      </c>
      <c r="G3" s="134"/>
      <c r="H3" s="37"/>
    </row>
    <row r="4" spans="1:8" ht="21" customHeight="1" x14ac:dyDescent="0.15">
      <c r="A4" s="148"/>
      <c r="B4" s="149"/>
      <c r="C4" s="35" t="s">
        <v>89</v>
      </c>
      <c r="D4" s="36">
        <f>경력증명서!D4</f>
        <v>0</v>
      </c>
      <c r="E4" s="149"/>
      <c r="F4" s="135"/>
      <c r="G4" s="136"/>
      <c r="H4" s="37"/>
    </row>
    <row r="5" spans="1:8" ht="21" customHeight="1" x14ac:dyDescent="0.15">
      <c r="A5" s="148"/>
      <c r="B5" s="100" t="s">
        <v>90</v>
      </c>
      <c r="C5" s="140">
        <f>경력증명서!C5</f>
        <v>0</v>
      </c>
      <c r="D5" s="138"/>
      <c r="E5" s="138"/>
      <c r="F5" s="138"/>
      <c r="G5" s="139"/>
      <c r="H5" s="40"/>
    </row>
    <row r="6" spans="1:8" ht="18" customHeight="1" x14ac:dyDescent="0.15">
      <c r="A6" s="153" t="s">
        <v>91</v>
      </c>
      <c r="B6" s="149" t="s">
        <v>92</v>
      </c>
      <c r="C6" s="149"/>
      <c r="D6" s="149" t="s">
        <v>93</v>
      </c>
      <c r="E6" s="149" t="s">
        <v>94</v>
      </c>
      <c r="F6" s="164" t="s">
        <v>95</v>
      </c>
      <c r="G6" s="165"/>
      <c r="H6" s="37"/>
    </row>
    <row r="7" spans="1:8" ht="18" customHeight="1" x14ac:dyDescent="0.15">
      <c r="A7" s="154"/>
      <c r="B7" s="100" t="s">
        <v>96</v>
      </c>
      <c r="C7" s="100" t="s">
        <v>97</v>
      </c>
      <c r="D7" s="149"/>
      <c r="E7" s="149"/>
      <c r="F7" s="166"/>
      <c r="G7" s="157"/>
      <c r="H7" s="37"/>
    </row>
    <row r="8" spans="1:8" ht="17.100000000000001" customHeight="1" x14ac:dyDescent="0.15">
      <c r="A8" s="154"/>
      <c r="B8" s="41">
        <f>경력증명서!B8</f>
        <v>0</v>
      </c>
      <c r="C8" s="41">
        <f>경력증명서!C8</f>
        <v>0</v>
      </c>
      <c r="D8" s="79">
        <f>경력증명서!D8</f>
        <v>0</v>
      </c>
      <c r="E8" s="79">
        <f>경력증명서!E8</f>
        <v>0</v>
      </c>
      <c r="F8" s="160">
        <f>경력증명서!F8</f>
        <v>0</v>
      </c>
      <c r="G8" s="162"/>
      <c r="H8" s="37"/>
    </row>
    <row r="9" spans="1:8" ht="17.100000000000001" customHeight="1" x14ac:dyDescent="0.15">
      <c r="A9" s="154"/>
      <c r="B9" s="41">
        <f>경력증명서!B9</f>
        <v>0</v>
      </c>
      <c r="C9" s="41">
        <f>경력증명서!C9</f>
        <v>0</v>
      </c>
      <c r="D9" s="79">
        <f>경력증명서!D9</f>
        <v>0</v>
      </c>
      <c r="E9" s="79">
        <f>경력증명서!E9</f>
        <v>0</v>
      </c>
      <c r="F9" s="160">
        <f>경력증명서!F9</f>
        <v>0</v>
      </c>
      <c r="G9" s="162"/>
      <c r="H9" s="37"/>
    </row>
    <row r="10" spans="1:8" ht="17.100000000000001" customHeight="1" x14ac:dyDescent="0.15">
      <c r="A10" s="154"/>
      <c r="B10" s="41">
        <f>경력증명서!B10</f>
        <v>0</v>
      </c>
      <c r="C10" s="41">
        <f>경력증명서!C10</f>
        <v>0</v>
      </c>
      <c r="D10" s="79">
        <f>경력증명서!D10</f>
        <v>0</v>
      </c>
      <c r="E10" s="79">
        <f>경력증명서!E10</f>
        <v>0</v>
      </c>
      <c r="F10" s="160">
        <f>경력증명서!F10</f>
        <v>0</v>
      </c>
      <c r="G10" s="162"/>
      <c r="H10" s="37"/>
    </row>
    <row r="11" spans="1:8" ht="17.100000000000001" customHeight="1" x14ac:dyDescent="0.15">
      <c r="A11" s="154"/>
      <c r="B11" s="41">
        <f>경력증명서!B11</f>
        <v>0</v>
      </c>
      <c r="C11" s="41">
        <f>경력증명서!C11</f>
        <v>0</v>
      </c>
      <c r="D11" s="79">
        <f>경력증명서!D11</f>
        <v>0</v>
      </c>
      <c r="E11" s="79">
        <f>경력증명서!E11</f>
        <v>0</v>
      </c>
      <c r="F11" s="160">
        <f>경력증명서!F11</f>
        <v>0</v>
      </c>
      <c r="G11" s="162"/>
      <c r="H11" s="37"/>
    </row>
    <row r="12" spans="1:8" ht="17.100000000000001" customHeight="1" x14ac:dyDescent="0.15">
      <c r="A12" s="154"/>
      <c r="B12" s="41">
        <f>경력증명서!B12</f>
        <v>0</v>
      </c>
      <c r="C12" s="41">
        <f>경력증명서!C12</f>
        <v>0</v>
      </c>
      <c r="D12" s="79">
        <f>경력증명서!D12</f>
        <v>0</v>
      </c>
      <c r="E12" s="79">
        <f>경력증명서!E12</f>
        <v>0</v>
      </c>
      <c r="F12" s="160">
        <f>경력증명서!F12</f>
        <v>0</v>
      </c>
      <c r="G12" s="162"/>
      <c r="H12" s="37"/>
    </row>
    <row r="13" spans="1:8" ht="17.100000000000001" customHeight="1" x14ac:dyDescent="0.15">
      <c r="A13" s="154"/>
      <c r="B13" s="41">
        <f>경력증명서!B13</f>
        <v>0</v>
      </c>
      <c r="C13" s="41">
        <f>경력증명서!C13</f>
        <v>0</v>
      </c>
      <c r="D13" s="79">
        <f>경력증명서!D13</f>
        <v>0</v>
      </c>
      <c r="E13" s="79">
        <f>경력증명서!E13</f>
        <v>0</v>
      </c>
      <c r="F13" s="160">
        <f>경력증명서!F13</f>
        <v>0</v>
      </c>
      <c r="G13" s="162"/>
      <c r="H13" s="37"/>
    </row>
    <row r="14" spans="1:8" ht="17.100000000000001" customHeight="1" x14ac:dyDescent="0.15">
      <c r="A14" s="154"/>
      <c r="B14" s="41">
        <f>경력증명서!B14</f>
        <v>0</v>
      </c>
      <c r="C14" s="41">
        <f>경력증명서!C14</f>
        <v>0</v>
      </c>
      <c r="D14" s="79">
        <f>경력증명서!D14</f>
        <v>0</v>
      </c>
      <c r="E14" s="79">
        <f>경력증명서!E14</f>
        <v>0</v>
      </c>
      <c r="F14" s="160">
        <f>경력증명서!F14</f>
        <v>0</v>
      </c>
      <c r="G14" s="162"/>
      <c r="H14" s="37"/>
    </row>
    <row r="15" spans="1:8" ht="17.100000000000001" customHeight="1" x14ac:dyDescent="0.15">
      <c r="A15" s="154"/>
      <c r="B15" s="41">
        <f>경력증명서!B15</f>
        <v>0</v>
      </c>
      <c r="C15" s="41">
        <f>경력증명서!C15</f>
        <v>0</v>
      </c>
      <c r="D15" s="79">
        <f>경력증명서!D15</f>
        <v>0</v>
      </c>
      <c r="E15" s="79">
        <f>경력증명서!E15</f>
        <v>0</v>
      </c>
      <c r="F15" s="160">
        <f>경력증명서!F15</f>
        <v>0</v>
      </c>
      <c r="G15" s="162"/>
      <c r="H15" s="37"/>
    </row>
    <row r="16" spans="1:8" ht="17.100000000000001" customHeight="1" x14ac:dyDescent="0.15">
      <c r="A16" s="155"/>
      <c r="B16" s="41">
        <f>경력증명서!B16</f>
        <v>0</v>
      </c>
      <c r="C16" s="41">
        <f>경력증명서!C16</f>
        <v>0</v>
      </c>
      <c r="D16" s="79">
        <f>경력증명서!D16</f>
        <v>0</v>
      </c>
      <c r="E16" s="79">
        <f>경력증명서!E16</f>
        <v>0</v>
      </c>
      <c r="F16" s="160">
        <f>경력증명서!F16</f>
        <v>0</v>
      </c>
      <c r="G16" s="162"/>
      <c r="H16" s="37"/>
    </row>
    <row r="17" spans="1:9" ht="18" customHeight="1" x14ac:dyDescent="0.15">
      <c r="A17" s="102" t="s">
        <v>101</v>
      </c>
      <c r="B17" s="158" t="str">
        <f>경력증명서!B17</f>
        <v xml:space="preserve">  </v>
      </c>
      <c r="C17" s="159"/>
      <c r="D17" s="100" t="s">
        <v>102</v>
      </c>
      <c r="E17" s="160" t="str">
        <f>경력증명서!E17</f>
        <v/>
      </c>
      <c r="F17" s="161"/>
      <c r="G17" s="162"/>
      <c r="H17" s="37"/>
    </row>
    <row r="18" spans="1:9" ht="18" customHeight="1" x14ac:dyDescent="0.15">
      <c r="A18" s="102" t="s">
        <v>82</v>
      </c>
      <c r="B18" s="140">
        <f>경력증명서!B18</f>
        <v>0</v>
      </c>
      <c r="C18" s="141"/>
      <c r="D18" s="141"/>
      <c r="E18" s="141"/>
      <c r="F18" s="141"/>
      <c r="G18" s="142"/>
      <c r="H18" s="37"/>
    </row>
    <row r="19" spans="1:9" ht="18" customHeight="1" x14ac:dyDescent="0.15">
      <c r="A19" s="114" t="s">
        <v>104</v>
      </c>
      <c r="B19" s="119" t="s">
        <v>105</v>
      </c>
      <c r="C19" s="120"/>
      <c r="D19" s="163"/>
      <c r="E19" s="120" t="s">
        <v>106</v>
      </c>
      <c r="F19" s="120"/>
      <c r="G19" s="132"/>
      <c r="H19" s="37"/>
    </row>
    <row r="20" spans="1:9" s="46" customFormat="1" ht="18" customHeight="1" x14ac:dyDescent="0.15">
      <c r="A20" s="115"/>
      <c r="B20" s="103" t="s">
        <v>107</v>
      </c>
      <c r="C20" s="103" t="s">
        <v>108</v>
      </c>
      <c r="D20" s="43" t="s">
        <v>109</v>
      </c>
      <c r="E20" s="105" t="s">
        <v>107</v>
      </c>
      <c r="F20" s="103" t="s">
        <v>111</v>
      </c>
      <c r="G20" s="104" t="s">
        <v>112</v>
      </c>
      <c r="H20" s="37"/>
      <c r="I20" s="47"/>
    </row>
    <row r="21" spans="1:9" s="46" customFormat="1" ht="17.100000000000001" customHeight="1" x14ac:dyDescent="0.15">
      <c r="A21" s="115"/>
      <c r="B21" s="48">
        <f>경력증명서!B21</f>
        <v>0</v>
      </c>
      <c r="C21" s="48">
        <f>경력증명서!C21</f>
        <v>0</v>
      </c>
      <c r="D21" s="49">
        <f>경력증명서!D21</f>
        <v>0</v>
      </c>
      <c r="E21" s="48">
        <f>경력증명서!E21</f>
        <v>0</v>
      </c>
      <c r="F21" s="48">
        <f>경력증명서!F21</f>
        <v>0</v>
      </c>
      <c r="G21" s="50">
        <f>경력증명서!G21</f>
        <v>0</v>
      </c>
      <c r="H21" s="37"/>
      <c r="I21" s="47"/>
    </row>
    <row r="22" spans="1:9" s="46" customFormat="1" ht="17.100000000000001" customHeight="1" x14ac:dyDescent="0.15">
      <c r="A22" s="115"/>
      <c r="B22" s="48">
        <f>경력증명서!B22</f>
        <v>0</v>
      </c>
      <c r="C22" s="48">
        <f>경력증명서!C22</f>
        <v>0</v>
      </c>
      <c r="D22" s="49">
        <f>경력증명서!D22</f>
        <v>0</v>
      </c>
      <c r="E22" s="48">
        <f>경력증명서!E22</f>
        <v>0</v>
      </c>
      <c r="F22" s="48">
        <f>경력증명서!F22</f>
        <v>0</v>
      </c>
      <c r="G22" s="50">
        <f>경력증명서!G22</f>
        <v>0</v>
      </c>
      <c r="H22" s="37"/>
      <c r="I22" s="47"/>
    </row>
    <row r="23" spans="1:9" s="46" customFormat="1" ht="17.100000000000001" customHeight="1" x14ac:dyDescent="0.15">
      <c r="A23" s="115"/>
      <c r="B23" s="48">
        <f>경력증명서!B23</f>
        <v>0</v>
      </c>
      <c r="C23" s="48">
        <f>경력증명서!C23</f>
        <v>0</v>
      </c>
      <c r="D23" s="49">
        <f>경력증명서!D23</f>
        <v>0</v>
      </c>
      <c r="E23" s="48">
        <f>경력증명서!E23</f>
        <v>0</v>
      </c>
      <c r="F23" s="48">
        <f>경력증명서!F23</f>
        <v>0</v>
      </c>
      <c r="G23" s="50">
        <f>경력증명서!G23</f>
        <v>0</v>
      </c>
      <c r="H23" s="37"/>
      <c r="I23" s="47"/>
    </row>
    <row r="24" spans="1:9" s="46" customFormat="1" ht="17.100000000000001" customHeight="1" x14ac:dyDescent="0.15">
      <c r="A24" s="116"/>
      <c r="B24" s="48">
        <f>경력증명서!B24</f>
        <v>0</v>
      </c>
      <c r="C24" s="48">
        <f>경력증명서!C24</f>
        <v>0</v>
      </c>
      <c r="D24" s="49">
        <f>경력증명서!D24</f>
        <v>0</v>
      </c>
      <c r="E24" s="48">
        <f>경력증명서!E24</f>
        <v>0</v>
      </c>
      <c r="F24" s="48">
        <f>경력증명서!F24</f>
        <v>0</v>
      </c>
      <c r="G24" s="50">
        <f>경력증명서!G24</f>
        <v>0</v>
      </c>
      <c r="H24" s="37"/>
      <c r="I24" s="47"/>
    </row>
    <row r="25" spans="1:9" s="46" customFormat="1" ht="18" customHeight="1" x14ac:dyDescent="0.15">
      <c r="A25" s="114" t="s">
        <v>113</v>
      </c>
      <c r="B25" s="103" t="s">
        <v>107</v>
      </c>
      <c r="C25" s="117" t="s">
        <v>114</v>
      </c>
      <c r="D25" s="117"/>
      <c r="E25" s="117"/>
      <c r="F25" s="117" t="s">
        <v>115</v>
      </c>
      <c r="G25" s="118"/>
      <c r="H25" s="37"/>
      <c r="I25" s="47"/>
    </row>
    <row r="26" spans="1:9" s="46" customFormat="1" ht="17.100000000000001" customHeight="1" x14ac:dyDescent="0.15">
      <c r="A26" s="115"/>
      <c r="B26" s="51">
        <f>경력증명서!B26</f>
        <v>0</v>
      </c>
      <c r="C26" s="119">
        <f>경력증명서!C26</f>
        <v>0</v>
      </c>
      <c r="D26" s="120"/>
      <c r="E26" s="121"/>
      <c r="F26" s="119">
        <f>경력증명서!F26</f>
        <v>0</v>
      </c>
      <c r="G26" s="132"/>
      <c r="H26" s="37"/>
      <c r="I26" s="47"/>
    </row>
    <row r="27" spans="1:9" s="46" customFormat="1" ht="17.100000000000001" customHeight="1" x14ac:dyDescent="0.15">
      <c r="A27" s="116"/>
      <c r="B27" s="51">
        <f>경력증명서!B27</f>
        <v>0</v>
      </c>
      <c r="C27" s="119">
        <f>경력증명서!C27</f>
        <v>0</v>
      </c>
      <c r="D27" s="120"/>
      <c r="E27" s="121"/>
      <c r="F27" s="119">
        <f>경력증명서!F27</f>
        <v>0</v>
      </c>
      <c r="G27" s="132"/>
      <c r="H27" s="37"/>
      <c r="I27" s="47"/>
    </row>
    <row r="28" spans="1:9" ht="18" customHeight="1" x14ac:dyDescent="0.15">
      <c r="A28" s="52" t="s">
        <v>116</v>
      </c>
      <c r="B28" s="125">
        <f>경력증명서!B28</f>
        <v>0</v>
      </c>
      <c r="C28" s="126"/>
      <c r="D28" s="126"/>
      <c r="E28" s="126"/>
      <c r="F28" s="126"/>
      <c r="G28" s="127"/>
      <c r="H28" s="53"/>
    </row>
    <row r="29" spans="1:9" ht="20.100000000000001" customHeight="1" x14ac:dyDescent="0.15">
      <c r="A29" s="128" t="s">
        <v>117</v>
      </c>
      <c r="B29" s="129"/>
      <c r="C29" s="129"/>
      <c r="D29" s="129"/>
      <c r="E29" s="129"/>
      <c r="F29" s="129"/>
      <c r="G29" s="130"/>
      <c r="H29" s="37"/>
    </row>
    <row r="30" spans="1:9" ht="20.100000000000001" customHeight="1" x14ac:dyDescent="0.15">
      <c r="A30" s="122">
        <f ca="1">TODAY()</f>
        <v>43837</v>
      </c>
      <c r="B30" s="123"/>
      <c r="C30" s="123"/>
      <c r="D30" s="123"/>
      <c r="E30" s="123"/>
      <c r="F30" s="123"/>
      <c r="G30" s="124"/>
      <c r="H30" s="54"/>
    </row>
    <row r="31" spans="1:9" ht="32.25" customHeight="1" x14ac:dyDescent="0.15">
      <c r="A31" s="55"/>
      <c r="B31" s="56"/>
      <c r="C31" s="131" t="str">
        <f>IF(ISERROR(Sheet1!B15 &amp;" 장"),"",Sheet1!B15 &amp;" 장")</f>
        <v>서울고등학교 장</v>
      </c>
      <c r="D31" s="131"/>
      <c r="E31" s="131"/>
      <c r="F31" s="56"/>
      <c r="G31" s="57"/>
      <c r="H31" s="54"/>
    </row>
    <row r="32" spans="1:9" ht="27.75" customHeight="1" thickBot="1" x14ac:dyDescent="0.2">
      <c r="A32" s="106"/>
      <c r="B32" s="59"/>
      <c r="C32" s="113"/>
      <c r="D32" s="113"/>
      <c r="E32" s="113"/>
      <c r="F32" s="59"/>
      <c r="G32" s="60"/>
      <c r="H32" s="3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39">
    <mergeCell ref="B17:C17"/>
    <mergeCell ref="E17:G17"/>
    <mergeCell ref="B28:G28"/>
    <mergeCell ref="A29:G29"/>
    <mergeCell ref="A25:A27"/>
    <mergeCell ref="F26:G26"/>
    <mergeCell ref="C26:E26"/>
    <mergeCell ref="C32:E32"/>
    <mergeCell ref="C27:E27"/>
    <mergeCell ref="F27:G27"/>
    <mergeCell ref="C25:E25"/>
    <mergeCell ref="F25:G25"/>
    <mergeCell ref="C31:E31"/>
    <mergeCell ref="A30:G30"/>
    <mergeCell ref="F16:G16"/>
    <mergeCell ref="B18:G18"/>
    <mergeCell ref="A19:A24"/>
    <mergeCell ref="B19:D19"/>
    <mergeCell ref="E19:G19"/>
    <mergeCell ref="A6:A16"/>
    <mergeCell ref="B6:C6"/>
    <mergeCell ref="D6:D7"/>
    <mergeCell ref="E6:E7"/>
    <mergeCell ref="F8:G8"/>
    <mergeCell ref="F6:G7"/>
    <mergeCell ref="F13:G13"/>
    <mergeCell ref="F14:G14"/>
    <mergeCell ref="F15:G15"/>
    <mergeCell ref="F9:G9"/>
    <mergeCell ref="F10:G10"/>
    <mergeCell ref="F11:G11"/>
    <mergeCell ref="F12:G12"/>
    <mergeCell ref="A1:C1"/>
    <mergeCell ref="A2:G2"/>
    <mergeCell ref="A3:A5"/>
    <mergeCell ref="B3:B4"/>
    <mergeCell ref="E3:E4"/>
    <mergeCell ref="F3:G4"/>
    <mergeCell ref="C5:G5"/>
  </mergeCells>
  <phoneticPr fontId="2" type="noConversion"/>
  <conditionalFormatting sqref="B2:C7 C17:G17 A1:A18 A31:G65536 D1:G5 D7:E7 D6:F6 B17:B24 C19:E24 F20:G24 A25:G29 H1:H1048576 K1:IV1048576">
    <cfRule type="cellIs" dxfId="5" priority="3" stopIfTrue="1" operator="equal">
      <formula>0</formula>
    </cfRule>
  </conditionalFormatting>
  <conditionalFormatting sqref="A30:G30">
    <cfRule type="cellIs" dxfId="4" priority="2" stopIfTrue="1" operator="equal">
      <formula>0</formula>
    </cfRule>
  </conditionalFormatting>
  <pageMargins left="0.55118110236220474" right="0.27559055118110237" top="0.98425196850393704" bottom="0.39370078740157483" header="0" footer="0.39370078740157483"/>
  <pageSetup paperSize="9" orientation="portrait" blackAndWhite="1" horizontalDpi="4294967292" r:id="rId1"/>
  <headerFooter alignWithMargins="0"/>
  <ignoredErrors>
    <ignoredError sqref="B21:G24 B26:G28" unlocked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K39"/>
  <sheetViews>
    <sheetView showGridLines="0" showZeros="0" view="pageBreakPreview" zoomScaleNormal="100" zoomScaleSheetLayoutView="100" workbookViewId="0">
      <selection activeCell="I40" sqref="I40"/>
    </sheetView>
  </sheetViews>
  <sheetFormatPr defaultColWidth="7.88671875" defaultRowHeight="13.5" x14ac:dyDescent="0.15"/>
  <cols>
    <col min="1" max="1" width="6.33203125" style="46" customWidth="1"/>
    <col min="2" max="2" width="13.5546875" style="31" customWidth="1"/>
    <col min="3" max="3" width="14.77734375" style="31" customWidth="1"/>
    <col min="4" max="4" width="14.109375" style="31" customWidth="1"/>
    <col min="5" max="5" width="10.109375" style="31" customWidth="1"/>
    <col min="6" max="6" width="12.21875" style="31" customWidth="1"/>
    <col min="7" max="7" width="10" style="31" customWidth="1"/>
    <col min="8" max="8" width="13.21875" style="31" customWidth="1"/>
    <col min="9" max="16384" width="7.88671875" style="31"/>
  </cols>
  <sheetData>
    <row r="1" spans="1:8" ht="19.5" customHeight="1" thickBot="1" x14ac:dyDescent="0.2">
      <c r="A1" s="143" t="str">
        <f>IF(ISERROR("발급번호 : "&amp;Sheet1!B13 &amp;" 호"),"","발급번호 : "&amp;Sheet1!B13 &amp;" 호")</f>
        <v>발급번호 : R100000000-2019-000 호</v>
      </c>
      <c r="B1" s="143"/>
      <c r="C1" s="143"/>
    </row>
    <row r="2" spans="1:8" ht="36.75" customHeight="1" x14ac:dyDescent="0.15">
      <c r="A2" s="144" t="s">
        <v>118</v>
      </c>
      <c r="B2" s="145"/>
      <c r="C2" s="145"/>
      <c r="D2" s="145"/>
      <c r="E2" s="145"/>
      <c r="F2" s="145"/>
      <c r="G2" s="146"/>
      <c r="H2" s="33"/>
    </row>
    <row r="3" spans="1:8" ht="21" customHeight="1" x14ac:dyDescent="0.15">
      <c r="A3" s="147" t="s">
        <v>119</v>
      </c>
      <c r="B3" s="149" t="s">
        <v>120</v>
      </c>
      <c r="C3" s="35" t="s">
        <v>121</v>
      </c>
      <c r="D3" s="36">
        <f>경력증명서!D3</f>
        <v>0</v>
      </c>
      <c r="E3" s="150" t="s">
        <v>214</v>
      </c>
      <c r="F3" s="170">
        <f>경력증명서!F3</f>
        <v>0</v>
      </c>
      <c r="G3" s="171"/>
      <c r="H3" s="37"/>
    </row>
    <row r="4" spans="1:8" ht="21" customHeight="1" x14ac:dyDescent="0.15">
      <c r="A4" s="148"/>
      <c r="B4" s="149"/>
      <c r="C4" s="35" t="s">
        <v>122</v>
      </c>
      <c r="D4" s="39">
        <f>경력증명서!D4</f>
        <v>0</v>
      </c>
      <c r="E4" s="149"/>
      <c r="F4" s="170"/>
      <c r="G4" s="171"/>
      <c r="H4" s="37"/>
    </row>
    <row r="5" spans="1:8" ht="21" customHeight="1" x14ac:dyDescent="0.15">
      <c r="A5" s="148"/>
      <c r="B5" s="34" t="s">
        <v>123</v>
      </c>
      <c r="C5" s="140">
        <f>경력증명서!C5</f>
        <v>0</v>
      </c>
      <c r="D5" s="138"/>
      <c r="E5" s="138"/>
      <c r="F5" s="138"/>
      <c r="G5" s="139"/>
      <c r="H5" s="40"/>
    </row>
    <row r="6" spans="1:8" ht="18" customHeight="1" x14ac:dyDescent="0.15">
      <c r="A6" s="153" t="s">
        <v>124</v>
      </c>
      <c r="B6" s="149" t="s">
        <v>125</v>
      </c>
      <c r="C6" s="149"/>
      <c r="D6" s="149" t="s">
        <v>126</v>
      </c>
      <c r="E6" s="149" t="s">
        <v>127</v>
      </c>
      <c r="F6" s="151" t="s">
        <v>128</v>
      </c>
      <c r="G6" s="156" t="s">
        <v>196</v>
      </c>
      <c r="H6" s="37"/>
    </row>
    <row r="7" spans="1:8" ht="18" customHeight="1" x14ac:dyDescent="0.15">
      <c r="A7" s="154"/>
      <c r="B7" s="34" t="s">
        <v>129</v>
      </c>
      <c r="C7" s="34" t="s">
        <v>130</v>
      </c>
      <c r="D7" s="149"/>
      <c r="E7" s="149"/>
      <c r="F7" s="152"/>
      <c r="G7" s="157"/>
      <c r="H7" s="70"/>
    </row>
    <row r="8" spans="1:8" ht="17.100000000000001" customHeight="1" x14ac:dyDescent="0.15">
      <c r="A8" s="154"/>
      <c r="B8" s="41">
        <f>경력증명서!B8</f>
        <v>0</v>
      </c>
      <c r="C8" s="41">
        <f>경력증명서!C8</f>
        <v>0</v>
      </c>
      <c r="D8" s="79">
        <f>경력증명서!D8</f>
        <v>0</v>
      </c>
      <c r="E8" s="79">
        <f>경력증명서!E8</f>
        <v>0</v>
      </c>
      <c r="F8" s="79">
        <f>경력증명서!F8</f>
        <v>0</v>
      </c>
      <c r="G8" s="93">
        <f>경력증명서!G8</f>
        <v>0</v>
      </c>
      <c r="H8" s="70"/>
    </row>
    <row r="9" spans="1:8" ht="17.100000000000001" customHeight="1" x14ac:dyDescent="0.15">
      <c r="A9" s="154"/>
      <c r="B9" s="41">
        <f>경력증명서!B9</f>
        <v>0</v>
      </c>
      <c r="C9" s="41">
        <f>경력증명서!C9</f>
        <v>0</v>
      </c>
      <c r="D9" s="79">
        <f>경력증명서!D9</f>
        <v>0</v>
      </c>
      <c r="E9" s="79">
        <f>경력증명서!E9</f>
        <v>0</v>
      </c>
      <c r="F9" s="79">
        <f>경력증명서!F9</f>
        <v>0</v>
      </c>
      <c r="G9" s="93">
        <f>경력증명서!G9</f>
        <v>0</v>
      </c>
      <c r="H9" s="70"/>
    </row>
    <row r="10" spans="1:8" ht="17.100000000000001" customHeight="1" x14ac:dyDescent="0.15">
      <c r="A10" s="154"/>
      <c r="B10" s="41">
        <f>경력증명서!B10</f>
        <v>0</v>
      </c>
      <c r="C10" s="41">
        <f>경력증명서!C10</f>
        <v>0</v>
      </c>
      <c r="D10" s="79">
        <f>경력증명서!D10</f>
        <v>0</v>
      </c>
      <c r="E10" s="79">
        <f>경력증명서!E10</f>
        <v>0</v>
      </c>
      <c r="F10" s="79">
        <f>경력증명서!F10</f>
        <v>0</v>
      </c>
      <c r="G10" s="93">
        <f>경력증명서!G10</f>
        <v>0</v>
      </c>
      <c r="H10" s="70"/>
    </row>
    <row r="11" spans="1:8" ht="17.100000000000001" customHeight="1" x14ac:dyDescent="0.15">
      <c r="A11" s="154"/>
      <c r="B11" s="41">
        <f>경력증명서!B11</f>
        <v>0</v>
      </c>
      <c r="C11" s="41">
        <f>경력증명서!C11</f>
        <v>0</v>
      </c>
      <c r="D11" s="79">
        <f>경력증명서!D11</f>
        <v>0</v>
      </c>
      <c r="E11" s="79">
        <f>경력증명서!E11</f>
        <v>0</v>
      </c>
      <c r="F11" s="79">
        <f>경력증명서!F11</f>
        <v>0</v>
      </c>
      <c r="G11" s="93">
        <f>경력증명서!G11</f>
        <v>0</v>
      </c>
      <c r="H11" s="70"/>
    </row>
    <row r="12" spans="1:8" ht="17.100000000000001" customHeight="1" x14ac:dyDescent="0.15">
      <c r="A12" s="154"/>
      <c r="B12" s="41">
        <f>경력증명서!B12</f>
        <v>0</v>
      </c>
      <c r="C12" s="41">
        <f>경력증명서!C12</f>
        <v>0</v>
      </c>
      <c r="D12" s="79">
        <f>경력증명서!D12</f>
        <v>0</v>
      </c>
      <c r="E12" s="79">
        <f>경력증명서!E12</f>
        <v>0</v>
      </c>
      <c r="F12" s="79">
        <f>경력증명서!F12</f>
        <v>0</v>
      </c>
      <c r="G12" s="93">
        <f>경력증명서!G12</f>
        <v>0</v>
      </c>
      <c r="H12" s="70"/>
    </row>
    <row r="13" spans="1:8" ht="17.100000000000001" customHeight="1" x14ac:dyDescent="0.15">
      <c r="A13" s="154"/>
      <c r="B13" s="41">
        <f>경력증명서!B13</f>
        <v>0</v>
      </c>
      <c r="C13" s="41">
        <f>경력증명서!C13</f>
        <v>0</v>
      </c>
      <c r="D13" s="79">
        <f>경력증명서!D13</f>
        <v>0</v>
      </c>
      <c r="E13" s="79">
        <f>경력증명서!E13</f>
        <v>0</v>
      </c>
      <c r="F13" s="79">
        <f>경력증명서!F13</f>
        <v>0</v>
      </c>
      <c r="G13" s="93">
        <f>경력증명서!G13</f>
        <v>0</v>
      </c>
      <c r="H13" s="70"/>
    </row>
    <row r="14" spans="1:8" ht="17.100000000000001" customHeight="1" x14ac:dyDescent="0.15">
      <c r="A14" s="154"/>
      <c r="B14" s="41">
        <f>경력증명서!B14</f>
        <v>0</v>
      </c>
      <c r="C14" s="41">
        <f>경력증명서!C14</f>
        <v>0</v>
      </c>
      <c r="D14" s="79">
        <f>경력증명서!D14</f>
        <v>0</v>
      </c>
      <c r="E14" s="79">
        <f>경력증명서!E14</f>
        <v>0</v>
      </c>
      <c r="F14" s="79">
        <f>경력증명서!F14</f>
        <v>0</v>
      </c>
      <c r="G14" s="93">
        <f>경력증명서!G14</f>
        <v>0</v>
      </c>
      <c r="H14" s="70"/>
    </row>
    <row r="15" spans="1:8" ht="17.100000000000001" customHeight="1" x14ac:dyDescent="0.15">
      <c r="A15" s="154"/>
      <c r="B15" s="41">
        <f>경력증명서!B15</f>
        <v>0</v>
      </c>
      <c r="C15" s="41">
        <f>경력증명서!C15</f>
        <v>0</v>
      </c>
      <c r="D15" s="79">
        <f>경력증명서!D15</f>
        <v>0</v>
      </c>
      <c r="E15" s="79">
        <f>경력증명서!E15</f>
        <v>0</v>
      </c>
      <c r="F15" s="79">
        <f>경력증명서!F15</f>
        <v>0</v>
      </c>
      <c r="G15" s="93">
        <f>경력증명서!G15</f>
        <v>0</v>
      </c>
      <c r="H15" s="70"/>
    </row>
    <row r="16" spans="1:8" ht="17.100000000000001" customHeight="1" x14ac:dyDescent="0.15">
      <c r="A16" s="155"/>
      <c r="B16" s="41">
        <f>경력증명서!B16</f>
        <v>0</v>
      </c>
      <c r="C16" s="41">
        <f>경력증명서!C16</f>
        <v>0</v>
      </c>
      <c r="D16" s="79">
        <f>경력증명서!D16</f>
        <v>0</v>
      </c>
      <c r="E16" s="79">
        <f>경력증명서!E16</f>
        <v>0</v>
      </c>
      <c r="F16" s="79">
        <f>경력증명서!F16</f>
        <v>0</v>
      </c>
      <c r="G16" s="93">
        <f>경력증명서!G16</f>
        <v>0</v>
      </c>
      <c r="H16" s="70"/>
    </row>
    <row r="17" spans="1:11" ht="18" customHeight="1" x14ac:dyDescent="0.15">
      <c r="A17" s="38" t="s">
        <v>131</v>
      </c>
      <c r="B17" s="158" t="str">
        <f>경력증명서!B17</f>
        <v xml:space="preserve">  </v>
      </c>
      <c r="C17" s="159"/>
      <c r="D17" s="34" t="s">
        <v>132</v>
      </c>
      <c r="E17" s="160" t="str">
        <f>경력증명서!E17</f>
        <v/>
      </c>
      <c r="F17" s="161"/>
      <c r="G17" s="162"/>
      <c r="H17" s="70"/>
    </row>
    <row r="18" spans="1:11" ht="18" customHeight="1" x14ac:dyDescent="0.15">
      <c r="A18" s="38" t="s">
        <v>133</v>
      </c>
      <c r="B18" s="140">
        <f>경력증명서!B18</f>
        <v>0</v>
      </c>
      <c r="C18" s="141"/>
      <c r="D18" s="141"/>
      <c r="E18" s="141"/>
      <c r="F18" s="141"/>
      <c r="G18" s="142"/>
      <c r="H18" s="70"/>
    </row>
    <row r="19" spans="1:11" ht="18" customHeight="1" x14ac:dyDescent="0.15">
      <c r="A19" s="114" t="s">
        <v>134</v>
      </c>
      <c r="B19" s="119" t="s">
        <v>135</v>
      </c>
      <c r="C19" s="120"/>
      <c r="D19" s="163"/>
      <c r="E19" s="120" t="s">
        <v>136</v>
      </c>
      <c r="F19" s="120"/>
      <c r="G19" s="132"/>
      <c r="H19" s="37"/>
    </row>
    <row r="20" spans="1:11" s="46" customFormat="1" ht="18" customHeight="1" x14ac:dyDescent="0.15">
      <c r="A20" s="115"/>
      <c r="B20" s="42" t="s">
        <v>137</v>
      </c>
      <c r="C20" s="42" t="s">
        <v>138</v>
      </c>
      <c r="D20" s="43" t="s">
        <v>139</v>
      </c>
      <c r="E20" s="44" t="s">
        <v>137</v>
      </c>
      <c r="F20" s="42" t="s">
        <v>140</v>
      </c>
      <c r="G20" s="45" t="s">
        <v>141</v>
      </c>
      <c r="H20" s="37"/>
    </row>
    <row r="21" spans="1:11" s="46" customFormat="1" ht="17.100000000000001" customHeight="1" x14ac:dyDescent="0.15">
      <c r="A21" s="115"/>
      <c r="B21" s="48">
        <f>경력증명서!B21</f>
        <v>0</v>
      </c>
      <c r="C21" s="48">
        <f>경력증명서!C21</f>
        <v>0</v>
      </c>
      <c r="D21" s="49">
        <f>경력증명서!D21</f>
        <v>0</v>
      </c>
      <c r="E21" s="68">
        <f>경력증명서!E21</f>
        <v>0</v>
      </c>
      <c r="F21" s="48">
        <f>경력증명서!F21</f>
        <v>0</v>
      </c>
      <c r="G21" s="69">
        <f>경력증명서!G21</f>
        <v>0</v>
      </c>
      <c r="H21" s="37"/>
    </row>
    <row r="22" spans="1:11" s="46" customFormat="1" ht="17.100000000000001" customHeight="1" x14ac:dyDescent="0.15">
      <c r="A22" s="115"/>
      <c r="B22" s="48">
        <f>경력증명서!B22</f>
        <v>0</v>
      </c>
      <c r="C22" s="48">
        <f>경력증명서!C22</f>
        <v>0</v>
      </c>
      <c r="D22" s="49">
        <f>경력증명서!D22</f>
        <v>0</v>
      </c>
      <c r="E22" s="68">
        <f>경력증명서!E22</f>
        <v>0</v>
      </c>
      <c r="F22" s="48">
        <f>경력증명서!F22</f>
        <v>0</v>
      </c>
      <c r="G22" s="69">
        <f>경력증명서!G22</f>
        <v>0</v>
      </c>
      <c r="H22" s="37"/>
    </row>
    <row r="23" spans="1:11" s="46" customFormat="1" ht="17.100000000000001" customHeight="1" x14ac:dyDescent="0.15">
      <c r="A23" s="115"/>
      <c r="B23" s="48">
        <f>경력증명서!B23</f>
        <v>0</v>
      </c>
      <c r="C23" s="48">
        <f>경력증명서!C23</f>
        <v>0</v>
      </c>
      <c r="D23" s="49">
        <f>경력증명서!D23</f>
        <v>0</v>
      </c>
      <c r="E23" s="68">
        <f>경력증명서!E23</f>
        <v>0</v>
      </c>
      <c r="F23" s="48">
        <f>경력증명서!F23</f>
        <v>0</v>
      </c>
      <c r="G23" s="69">
        <f>경력증명서!G23</f>
        <v>0</v>
      </c>
      <c r="H23" s="37"/>
    </row>
    <row r="24" spans="1:11" s="46" customFormat="1" ht="17.100000000000001" customHeight="1" x14ac:dyDescent="0.15">
      <c r="A24" s="116"/>
      <c r="B24" s="48">
        <f>경력증명서!B24</f>
        <v>0</v>
      </c>
      <c r="C24" s="48">
        <f>경력증명서!C24</f>
        <v>0</v>
      </c>
      <c r="D24" s="49">
        <f>경력증명서!D24</f>
        <v>0</v>
      </c>
      <c r="E24" s="68">
        <f>경력증명서!E24</f>
        <v>0</v>
      </c>
      <c r="F24" s="48">
        <f>경력증명서!F24</f>
        <v>0</v>
      </c>
      <c r="G24" s="69">
        <f>경력증명서!G24</f>
        <v>0</v>
      </c>
      <c r="H24" s="37"/>
    </row>
    <row r="25" spans="1:11" s="46" customFormat="1" ht="18" customHeight="1" x14ac:dyDescent="0.15">
      <c r="A25" s="114" t="s">
        <v>142</v>
      </c>
      <c r="B25" s="42" t="s">
        <v>137</v>
      </c>
      <c r="C25" s="117" t="s">
        <v>143</v>
      </c>
      <c r="D25" s="117"/>
      <c r="E25" s="117"/>
      <c r="F25" s="117" t="s">
        <v>144</v>
      </c>
      <c r="G25" s="118"/>
      <c r="H25" s="37"/>
    </row>
    <row r="26" spans="1:11" s="46" customFormat="1" ht="17.100000000000001" customHeight="1" x14ac:dyDescent="0.15">
      <c r="A26" s="115"/>
      <c r="B26" s="51">
        <f>경력증명서!B26</f>
        <v>0</v>
      </c>
      <c r="C26" s="167">
        <f>경력증명서!C26</f>
        <v>0</v>
      </c>
      <c r="D26" s="168"/>
      <c r="E26" s="169"/>
      <c r="F26" s="119">
        <f>경력증명서!F26</f>
        <v>0</v>
      </c>
      <c r="G26" s="132"/>
      <c r="H26" s="37"/>
    </row>
    <row r="27" spans="1:11" s="46" customFormat="1" ht="17.100000000000001" customHeight="1" x14ac:dyDescent="0.15">
      <c r="A27" s="116"/>
      <c r="B27" s="51">
        <f>경력증명서!B27</f>
        <v>0</v>
      </c>
      <c r="C27" s="167">
        <f>경력증명서!C27</f>
        <v>0</v>
      </c>
      <c r="D27" s="168"/>
      <c r="E27" s="169"/>
      <c r="F27" s="119">
        <f>경력증명서!F27</f>
        <v>0</v>
      </c>
      <c r="G27" s="132"/>
      <c r="H27" s="37"/>
    </row>
    <row r="28" spans="1:11" ht="18" customHeight="1" x14ac:dyDescent="0.15">
      <c r="A28" s="52" t="s">
        <v>145</v>
      </c>
      <c r="B28" s="125">
        <f>경력증명서!B28</f>
        <v>0</v>
      </c>
      <c r="C28" s="126"/>
      <c r="D28" s="126"/>
      <c r="E28" s="126"/>
      <c r="F28" s="126"/>
      <c r="G28" s="127"/>
      <c r="H28" s="53"/>
    </row>
    <row r="29" spans="1:11" ht="20.100000000000001" customHeight="1" x14ac:dyDescent="0.15">
      <c r="A29" s="128" t="s">
        <v>146</v>
      </c>
      <c r="B29" s="129"/>
      <c r="C29" s="129"/>
      <c r="D29" s="129"/>
      <c r="E29" s="129"/>
      <c r="F29" s="129"/>
      <c r="G29" s="130"/>
      <c r="H29" s="37"/>
    </row>
    <row r="30" spans="1:11" ht="20.100000000000001" customHeight="1" x14ac:dyDescent="0.15">
      <c r="A30" s="122">
        <f ca="1">TODAY()</f>
        <v>43837</v>
      </c>
      <c r="B30" s="123"/>
      <c r="C30" s="123"/>
      <c r="D30" s="123"/>
      <c r="E30" s="123"/>
      <c r="F30" s="123"/>
      <c r="G30" s="124"/>
      <c r="H30" s="54"/>
      <c r="I30" s="131" t="str">
        <f>IF(ISERROR(Sheet1!B15 &amp;" 장"),"",Sheet1!B15 &amp;" 장")</f>
        <v>서울고등학교 장</v>
      </c>
      <c r="J30" s="131"/>
      <c r="K30" s="131"/>
    </row>
    <row r="31" spans="1:11" ht="32.25" customHeight="1" x14ac:dyDescent="0.15">
      <c r="A31" s="55"/>
      <c r="B31" s="56"/>
      <c r="F31"/>
      <c r="G31" s="57"/>
      <c r="H31" s="54"/>
    </row>
    <row r="32" spans="1:11" ht="18" customHeight="1" thickBot="1" x14ac:dyDescent="0.2">
      <c r="A32" s="58"/>
      <c r="B32" s="59"/>
      <c r="C32" s="113"/>
      <c r="D32" s="113"/>
      <c r="E32" s="113"/>
      <c r="F32" s="59"/>
      <c r="G32" s="60"/>
      <c r="H32" s="33"/>
    </row>
    <row r="34" spans="6:7" x14ac:dyDescent="0.15">
      <c r="F34" s="71" t="s">
        <v>155</v>
      </c>
    </row>
    <row r="39" spans="6:7" x14ac:dyDescent="0.15">
      <c r="G39" s="72" t="s">
        <v>195</v>
      </c>
    </row>
  </sheetData>
  <sheetProtection selectLockedCells="1" selectUnlockedCells="1"/>
  <mergeCells count="31">
    <mergeCell ref="A19:A24"/>
    <mergeCell ref="G6:G7"/>
    <mergeCell ref="B6:C6"/>
    <mergeCell ref="D6:D7"/>
    <mergeCell ref="E6:E7"/>
    <mergeCell ref="B17:C17"/>
    <mergeCell ref="E17:G17"/>
    <mergeCell ref="E19:G19"/>
    <mergeCell ref="B19:D19"/>
    <mergeCell ref="F3:G4"/>
    <mergeCell ref="C5:G5"/>
    <mergeCell ref="B18:G18"/>
    <mergeCell ref="A1:C1"/>
    <mergeCell ref="A2:G2"/>
    <mergeCell ref="A3:A5"/>
    <mergeCell ref="B3:B4"/>
    <mergeCell ref="E3:E4"/>
    <mergeCell ref="F6:F7"/>
    <mergeCell ref="A6:A16"/>
    <mergeCell ref="A25:A27"/>
    <mergeCell ref="C25:E25"/>
    <mergeCell ref="F25:G25"/>
    <mergeCell ref="C26:E26"/>
    <mergeCell ref="A30:G30"/>
    <mergeCell ref="B28:G28"/>
    <mergeCell ref="A29:G29"/>
    <mergeCell ref="I30:K30"/>
    <mergeCell ref="C27:E27"/>
    <mergeCell ref="F27:G27"/>
    <mergeCell ref="F26:G26"/>
    <mergeCell ref="C32:E32"/>
  </mergeCells>
  <phoneticPr fontId="2" type="noConversion"/>
  <conditionalFormatting sqref="J1:IV29 H1:H1048576 B2:C7 C17:G17 A1:A18 D1:G6 B17:B24 F20:G20 A31:B31 G31 C19:E20 C21:G24 A25:G25 A28:G30 A26:C27 F26:G27 D7:E7 A32:G65536 J31:IV1048576 L30:IV30">
    <cfRule type="cellIs" dxfId="3" priority="2" stopIfTrue="1" operator="equal">
      <formula>0</formula>
    </cfRule>
  </conditionalFormatting>
  <conditionalFormatting sqref="I30:K30">
    <cfRule type="cellIs" dxfId="2" priority="1" stopIfTrue="1" operator="equal">
      <formula>0</formula>
    </cfRule>
  </conditionalFormatting>
  <printOptions horizontalCentered="1"/>
  <pageMargins left="0.55118110236220474" right="0.27559055118110237" top="0.98425196850393704" bottom="0" header="0" footer="0"/>
  <pageSetup paperSize="9" scale="98" orientation="portrait" blackAndWhite="1" r:id="rId1"/>
  <headerFooter alignWithMargins="0"/>
  <ignoredErrors>
    <ignoredError sqref="B21:G24 B26:G28" unlocked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K39"/>
  <sheetViews>
    <sheetView showGridLines="0" showZeros="0" view="pageBreakPreview" zoomScaleNormal="100" zoomScaleSheetLayoutView="100" workbookViewId="0">
      <selection activeCell="H16" sqref="H16"/>
    </sheetView>
  </sheetViews>
  <sheetFormatPr defaultColWidth="7.88671875" defaultRowHeight="13.5" x14ac:dyDescent="0.15"/>
  <cols>
    <col min="1" max="1" width="6.33203125" style="46" customWidth="1"/>
    <col min="2" max="2" width="13.5546875" style="31" customWidth="1"/>
    <col min="3" max="3" width="14.77734375" style="31" customWidth="1"/>
    <col min="4" max="4" width="14.109375" style="31" customWidth="1"/>
    <col min="5" max="5" width="10.109375" style="31" customWidth="1"/>
    <col min="6" max="6" width="12.21875" style="31" customWidth="1"/>
    <col min="7" max="7" width="10" style="31" customWidth="1"/>
    <col min="8" max="8" width="13.21875" style="31" customWidth="1"/>
    <col min="9" max="16384" width="7.88671875" style="31"/>
  </cols>
  <sheetData>
    <row r="1" spans="1:8" ht="19.5" customHeight="1" thickBot="1" x14ac:dyDescent="0.2">
      <c r="A1" s="143" t="str">
        <f>IF(ISERROR("발급번호 : "&amp;Sheet1!B13 &amp;" 호"),"","발급번호 : "&amp;Sheet1!B13 &amp;" 호")</f>
        <v>발급번호 : R100000000-2019-000 호</v>
      </c>
      <c r="B1" s="143"/>
      <c r="C1" s="143"/>
    </row>
    <row r="2" spans="1:8" ht="36.75" customHeight="1" x14ac:dyDescent="0.15">
      <c r="A2" s="144" t="s">
        <v>85</v>
      </c>
      <c r="B2" s="145"/>
      <c r="C2" s="145"/>
      <c r="D2" s="145"/>
      <c r="E2" s="145"/>
      <c r="F2" s="145"/>
      <c r="G2" s="146"/>
      <c r="H2" s="33"/>
    </row>
    <row r="3" spans="1:8" ht="21" customHeight="1" x14ac:dyDescent="0.15">
      <c r="A3" s="147" t="s">
        <v>86</v>
      </c>
      <c r="B3" s="149" t="s">
        <v>87</v>
      </c>
      <c r="C3" s="35" t="s">
        <v>88</v>
      </c>
      <c r="D3" s="36">
        <f>경력증명서!D3</f>
        <v>0</v>
      </c>
      <c r="E3" s="150" t="s">
        <v>215</v>
      </c>
      <c r="F3" s="170">
        <f>경력증명서!F3</f>
        <v>0</v>
      </c>
      <c r="G3" s="171"/>
      <c r="H3" s="37"/>
    </row>
    <row r="4" spans="1:8" ht="21" customHeight="1" x14ac:dyDescent="0.15">
      <c r="A4" s="148"/>
      <c r="B4" s="149"/>
      <c r="C4" s="35" t="s">
        <v>89</v>
      </c>
      <c r="D4" s="39">
        <f>경력증명서!D4</f>
        <v>0</v>
      </c>
      <c r="E4" s="149"/>
      <c r="F4" s="170"/>
      <c r="G4" s="171"/>
      <c r="H4" s="37"/>
    </row>
    <row r="5" spans="1:8" ht="21" customHeight="1" x14ac:dyDescent="0.15">
      <c r="A5" s="148"/>
      <c r="B5" s="34" t="s">
        <v>90</v>
      </c>
      <c r="C5" s="140">
        <f>경력증명서!C5</f>
        <v>0</v>
      </c>
      <c r="D5" s="138"/>
      <c r="E5" s="138"/>
      <c r="F5" s="138"/>
      <c r="G5" s="139"/>
      <c r="H5" s="40"/>
    </row>
    <row r="6" spans="1:8" ht="18" customHeight="1" x14ac:dyDescent="0.15">
      <c r="A6" s="153" t="s">
        <v>91</v>
      </c>
      <c r="B6" s="149" t="s">
        <v>92</v>
      </c>
      <c r="C6" s="149"/>
      <c r="D6" s="149" t="s">
        <v>93</v>
      </c>
      <c r="E6" s="149" t="s">
        <v>94</v>
      </c>
      <c r="F6" s="164" t="s">
        <v>95</v>
      </c>
      <c r="G6" s="165"/>
      <c r="H6" s="37"/>
    </row>
    <row r="7" spans="1:8" ht="18" customHeight="1" x14ac:dyDescent="0.15">
      <c r="A7" s="154"/>
      <c r="B7" s="34" t="s">
        <v>96</v>
      </c>
      <c r="C7" s="34" t="s">
        <v>97</v>
      </c>
      <c r="D7" s="149"/>
      <c r="E7" s="149"/>
      <c r="F7" s="166"/>
      <c r="G7" s="157"/>
      <c r="H7" s="70"/>
    </row>
    <row r="8" spans="1:8" ht="17.100000000000001" customHeight="1" x14ac:dyDescent="0.15">
      <c r="A8" s="154"/>
      <c r="B8" s="41">
        <f>경력증명서!B8</f>
        <v>0</v>
      </c>
      <c r="C8" s="41">
        <f>경력증명서!C8</f>
        <v>0</v>
      </c>
      <c r="D8" s="79">
        <f>경력증명서!D8</f>
        <v>0</v>
      </c>
      <c r="E8" s="79">
        <f>경력증명서!E8</f>
        <v>0</v>
      </c>
      <c r="F8" s="172">
        <f>경력증명서!F8</f>
        <v>0</v>
      </c>
      <c r="G8" s="173"/>
      <c r="H8" s="70"/>
    </row>
    <row r="9" spans="1:8" ht="17.100000000000001" customHeight="1" x14ac:dyDescent="0.15">
      <c r="A9" s="154"/>
      <c r="B9" s="41">
        <f>경력증명서!B9</f>
        <v>0</v>
      </c>
      <c r="C9" s="41">
        <f>경력증명서!C9</f>
        <v>0</v>
      </c>
      <c r="D9" s="79">
        <f>경력증명서!D9</f>
        <v>0</v>
      </c>
      <c r="E9" s="79">
        <f>경력증명서!E9</f>
        <v>0</v>
      </c>
      <c r="F9" s="172">
        <f>경력증명서!F9</f>
        <v>0</v>
      </c>
      <c r="G9" s="173"/>
      <c r="H9" s="70"/>
    </row>
    <row r="10" spans="1:8" ht="17.100000000000001" customHeight="1" x14ac:dyDescent="0.15">
      <c r="A10" s="154"/>
      <c r="B10" s="41">
        <f>경력증명서!B10</f>
        <v>0</v>
      </c>
      <c r="C10" s="41">
        <f>경력증명서!C10</f>
        <v>0</v>
      </c>
      <c r="D10" s="79">
        <f>경력증명서!D10</f>
        <v>0</v>
      </c>
      <c r="E10" s="79">
        <f>경력증명서!E10</f>
        <v>0</v>
      </c>
      <c r="F10" s="172">
        <f>경력증명서!F10</f>
        <v>0</v>
      </c>
      <c r="G10" s="173"/>
      <c r="H10" s="70"/>
    </row>
    <row r="11" spans="1:8" ht="17.100000000000001" customHeight="1" x14ac:dyDescent="0.15">
      <c r="A11" s="154"/>
      <c r="B11" s="41">
        <f>경력증명서!B11</f>
        <v>0</v>
      </c>
      <c r="C11" s="41">
        <f>경력증명서!C11</f>
        <v>0</v>
      </c>
      <c r="D11" s="79">
        <f>경력증명서!D11</f>
        <v>0</v>
      </c>
      <c r="E11" s="79">
        <f>경력증명서!E11</f>
        <v>0</v>
      </c>
      <c r="F11" s="172">
        <f>경력증명서!F11</f>
        <v>0</v>
      </c>
      <c r="G11" s="173"/>
      <c r="H11" s="70"/>
    </row>
    <row r="12" spans="1:8" ht="17.100000000000001" customHeight="1" x14ac:dyDescent="0.15">
      <c r="A12" s="154"/>
      <c r="B12" s="41">
        <f>경력증명서!B12</f>
        <v>0</v>
      </c>
      <c r="C12" s="41">
        <f>경력증명서!C12</f>
        <v>0</v>
      </c>
      <c r="D12" s="79">
        <f>경력증명서!D12</f>
        <v>0</v>
      </c>
      <c r="E12" s="79">
        <f>경력증명서!E12</f>
        <v>0</v>
      </c>
      <c r="F12" s="172">
        <f>경력증명서!F12</f>
        <v>0</v>
      </c>
      <c r="G12" s="173"/>
      <c r="H12" s="70"/>
    </row>
    <row r="13" spans="1:8" ht="17.100000000000001" customHeight="1" x14ac:dyDescent="0.15">
      <c r="A13" s="154"/>
      <c r="B13" s="41">
        <f>경력증명서!B13</f>
        <v>0</v>
      </c>
      <c r="C13" s="41">
        <f>경력증명서!C13</f>
        <v>0</v>
      </c>
      <c r="D13" s="79">
        <f>경력증명서!D13</f>
        <v>0</v>
      </c>
      <c r="E13" s="79">
        <f>경력증명서!E13</f>
        <v>0</v>
      </c>
      <c r="F13" s="172">
        <f>경력증명서!F13</f>
        <v>0</v>
      </c>
      <c r="G13" s="173"/>
      <c r="H13" s="70"/>
    </row>
    <row r="14" spans="1:8" ht="17.100000000000001" customHeight="1" x14ac:dyDescent="0.15">
      <c r="A14" s="154"/>
      <c r="B14" s="41">
        <f>경력증명서!B14</f>
        <v>0</v>
      </c>
      <c r="C14" s="41">
        <f>경력증명서!C14</f>
        <v>0</v>
      </c>
      <c r="D14" s="79">
        <f>경력증명서!D14</f>
        <v>0</v>
      </c>
      <c r="E14" s="79">
        <f>경력증명서!E14</f>
        <v>0</v>
      </c>
      <c r="F14" s="172">
        <f>경력증명서!F14</f>
        <v>0</v>
      </c>
      <c r="G14" s="173"/>
      <c r="H14" s="70"/>
    </row>
    <row r="15" spans="1:8" ht="17.100000000000001" customHeight="1" x14ac:dyDescent="0.15">
      <c r="A15" s="154"/>
      <c r="B15" s="41">
        <f>경력증명서!B15</f>
        <v>0</v>
      </c>
      <c r="C15" s="41">
        <f>경력증명서!C15</f>
        <v>0</v>
      </c>
      <c r="D15" s="79">
        <f>경력증명서!D15</f>
        <v>0</v>
      </c>
      <c r="E15" s="79">
        <f>경력증명서!E15</f>
        <v>0</v>
      </c>
      <c r="F15" s="172">
        <f>경력증명서!F15</f>
        <v>0</v>
      </c>
      <c r="G15" s="173"/>
      <c r="H15" s="70"/>
    </row>
    <row r="16" spans="1:8" ht="17.100000000000001" customHeight="1" x14ac:dyDescent="0.15">
      <c r="A16" s="155"/>
      <c r="B16" s="41">
        <f>경력증명서!B16</f>
        <v>0</v>
      </c>
      <c r="C16" s="41">
        <f>경력증명서!C16</f>
        <v>0</v>
      </c>
      <c r="D16" s="79">
        <f>경력증명서!D16</f>
        <v>0</v>
      </c>
      <c r="E16" s="79">
        <f>경력증명서!E16</f>
        <v>0</v>
      </c>
      <c r="F16" s="172">
        <f>경력증명서!F16</f>
        <v>0</v>
      </c>
      <c r="G16" s="173"/>
      <c r="H16" s="70"/>
    </row>
    <row r="17" spans="1:11" ht="18" customHeight="1" x14ac:dyDescent="0.15">
      <c r="A17" s="38" t="s">
        <v>101</v>
      </c>
      <c r="B17" s="158" t="str">
        <f>경력증명서!B17</f>
        <v xml:space="preserve">  </v>
      </c>
      <c r="C17" s="159"/>
      <c r="D17" s="34" t="s">
        <v>102</v>
      </c>
      <c r="E17" s="160" t="str">
        <f>경력증명서!E17</f>
        <v/>
      </c>
      <c r="F17" s="161"/>
      <c r="G17" s="162"/>
      <c r="H17" s="70"/>
    </row>
    <row r="18" spans="1:11" ht="18" customHeight="1" x14ac:dyDescent="0.15">
      <c r="A18" s="38" t="s">
        <v>82</v>
      </c>
      <c r="B18" s="140">
        <f>경력증명서!B18</f>
        <v>0</v>
      </c>
      <c r="C18" s="141"/>
      <c r="D18" s="141"/>
      <c r="E18" s="141"/>
      <c r="F18" s="141"/>
      <c r="G18" s="142"/>
      <c r="H18" s="70"/>
    </row>
    <row r="19" spans="1:11" ht="18" customHeight="1" x14ac:dyDescent="0.15">
      <c r="A19" s="114" t="s">
        <v>104</v>
      </c>
      <c r="B19" s="119" t="s">
        <v>105</v>
      </c>
      <c r="C19" s="120"/>
      <c r="D19" s="163"/>
      <c r="E19" s="120" t="s">
        <v>106</v>
      </c>
      <c r="F19" s="120"/>
      <c r="G19" s="132"/>
      <c r="H19" s="37"/>
    </row>
    <row r="20" spans="1:11" s="46" customFormat="1" ht="18" customHeight="1" x14ac:dyDescent="0.15">
      <c r="A20" s="115"/>
      <c r="B20" s="42" t="s">
        <v>107</v>
      </c>
      <c r="C20" s="42" t="s">
        <v>108</v>
      </c>
      <c r="D20" s="43" t="s">
        <v>109</v>
      </c>
      <c r="E20" s="44" t="s">
        <v>107</v>
      </c>
      <c r="F20" s="42" t="s">
        <v>111</v>
      </c>
      <c r="G20" s="45" t="s">
        <v>112</v>
      </c>
      <c r="H20" s="37"/>
    </row>
    <row r="21" spans="1:11" s="46" customFormat="1" ht="17.100000000000001" customHeight="1" x14ac:dyDescent="0.15">
      <c r="A21" s="115"/>
      <c r="B21" s="48">
        <f>경력증명서!B21</f>
        <v>0</v>
      </c>
      <c r="C21" s="48">
        <f>경력증명서!C21</f>
        <v>0</v>
      </c>
      <c r="D21" s="49">
        <f>경력증명서!D21</f>
        <v>0</v>
      </c>
      <c r="E21" s="68">
        <f>경력증명서!E21</f>
        <v>0</v>
      </c>
      <c r="F21" s="48">
        <f>경력증명서!F21</f>
        <v>0</v>
      </c>
      <c r="G21" s="69">
        <f>경력증명서!G21</f>
        <v>0</v>
      </c>
      <c r="H21" s="37"/>
    </row>
    <row r="22" spans="1:11" s="46" customFormat="1" ht="17.100000000000001" customHeight="1" x14ac:dyDescent="0.15">
      <c r="A22" s="115"/>
      <c r="B22" s="48">
        <f>경력증명서!B22</f>
        <v>0</v>
      </c>
      <c r="C22" s="48">
        <f>경력증명서!C22</f>
        <v>0</v>
      </c>
      <c r="D22" s="49">
        <f>경력증명서!D22</f>
        <v>0</v>
      </c>
      <c r="E22" s="68">
        <f>경력증명서!E22</f>
        <v>0</v>
      </c>
      <c r="F22" s="48">
        <f>경력증명서!F22</f>
        <v>0</v>
      </c>
      <c r="G22" s="69">
        <f>경력증명서!G22</f>
        <v>0</v>
      </c>
      <c r="H22" s="37"/>
    </row>
    <row r="23" spans="1:11" s="46" customFormat="1" ht="17.100000000000001" customHeight="1" x14ac:dyDescent="0.15">
      <c r="A23" s="115"/>
      <c r="B23" s="48">
        <f>경력증명서!B23</f>
        <v>0</v>
      </c>
      <c r="C23" s="48">
        <f>경력증명서!C23</f>
        <v>0</v>
      </c>
      <c r="D23" s="49">
        <f>경력증명서!D23</f>
        <v>0</v>
      </c>
      <c r="E23" s="68">
        <f>경력증명서!E23</f>
        <v>0</v>
      </c>
      <c r="F23" s="48">
        <f>경력증명서!F23</f>
        <v>0</v>
      </c>
      <c r="G23" s="69">
        <f>경력증명서!G23</f>
        <v>0</v>
      </c>
      <c r="H23" s="37"/>
    </row>
    <row r="24" spans="1:11" s="46" customFormat="1" ht="17.100000000000001" customHeight="1" x14ac:dyDescent="0.15">
      <c r="A24" s="116"/>
      <c r="B24" s="48">
        <f>경력증명서!B24</f>
        <v>0</v>
      </c>
      <c r="C24" s="48">
        <f>경력증명서!C24</f>
        <v>0</v>
      </c>
      <c r="D24" s="49">
        <f>경력증명서!D24</f>
        <v>0</v>
      </c>
      <c r="E24" s="68">
        <f>경력증명서!E24</f>
        <v>0</v>
      </c>
      <c r="F24" s="48">
        <f>경력증명서!F24</f>
        <v>0</v>
      </c>
      <c r="G24" s="69">
        <f>경력증명서!G24</f>
        <v>0</v>
      </c>
      <c r="H24" s="37"/>
    </row>
    <row r="25" spans="1:11" s="46" customFormat="1" ht="18" customHeight="1" x14ac:dyDescent="0.15">
      <c r="A25" s="114" t="s">
        <v>113</v>
      </c>
      <c r="B25" s="42" t="s">
        <v>107</v>
      </c>
      <c r="C25" s="117" t="s">
        <v>114</v>
      </c>
      <c r="D25" s="117"/>
      <c r="E25" s="117"/>
      <c r="F25" s="117" t="s">
        <v>115</v>
      </c>
      <c r="G25" s="118"/>
      <c r="H25" s="37"/>
    </row>
    <row r="26" spans="1:11" s="46" customFormat="1" ht="17.100000000000001" customHeight="1" x14ac:dyDescent="0.15">
      <c r="A26" s="115"/>
      <c r="B26" s="51">
        <f>경력증명서!B26</f>
        <v>0</v>
      </c>
      <c r="C26" s="167">
        <f>경력증명서!C26</f>
        <v>0</v>
      </c>
      <c r="D26" s="168"/>
      <c r="E26" s="169"/>
      <c r="F26" s="119">
        <f>경력증명서!F26</f>
        <v>0</v>
      </c>
      <c r="G26" s="132"/>
      <c r="H26" s="37"/>
    </row>
    <row r="27" spans="1:11" s="46" customFormat="1" ht="17.100000000000001" customHeight="1" x14ac:dyDescent="0.15">
      <c r="A27" s="116"/>
      <c r="B27" s="51">
        <f>경력증명서!B27</f>
        <v>0</v>
      </c>
      <c r="C27" s="167">
        <f>경력증명서!C27</f>
        <v>0</v>
      </c>
      <c r="D27" s="168"/>
      <c r="E27" s="169"/>
      <c r="F27" s="119">
        <f>경력증명서!F27</f>
        <v>0</v>
      </c>
      <c r="G27" s="132"/>
      <c r="H27" s="37"/>
    </row>
    <row r="28" spans="1:11" ht="18" customHeight="1" x14ac:dyDescent="0.15">
      <c r="A28" s="52" t="s">
        <v>116</v>
      </c>
      <c r="B28" s="125">
        <f>경력증명서!B28</f>
        <v>0</v>
      </c>
      <c r="C28" s="126"/>
      <c r="D28" s="126"/>
      <c r="E28" s="126"/>
      <c r="F28" s="126"/>
      <c r="G28" s="127"/>
      <c r="H28" s="53"/>
    </row>
    <row r="29" spans="1:11" ht="20.100000000000001" customHeight="1" x14ac:dyDescent="0.15">
      <c r="A29" s="128" t="s">
        <v>117</v>
      </c>
      <c r="B29" s="129"/>
      <c r="C29" s="129"/>
      <c r="D29" s="129"/>
      <c r="E29" s="129"/>
      <c r="F29" s="129"/>
      <c r="G29" s="130"/>
      <c r="H29" s="37"/>
    </row>
    <row r="30" spans="1:11" ht="20.100000000000001" customHeight="1" x14ac:dyDescent="0.15">
      <c r="A30" s="122">
        <f ca="1">TODAY()</f>
        <v>43837</v>
      </c>
      <c r="B30" s="123"/>
      <c r="C30" s="123"/>
      <c r="D30" s="123"/>
      <c r="E30" s="123"/>
      <c r="F30" s="123"/>
      <c r="G30" s="124"/>
      <c r="H30" s="54"/>
      <c r="I30" s="131" t="str">
        <f>IF(ISERROR(Sheet1!B15 &amp;" 장"),"",Sheet1!B15 &amp;" 장")</f>
        <v>서울고등학교 장</v>
      </c>
      <c r="J30" s="131"/>
      <c r="K30" s="131"/>
    </row>
    <row r="31" spans="1:11" ht="32.25" customHeight="1" x14ac:dyDescent="0.15">
      <c r="A31" s="55"/>
      <c r="B31" s="56"/>
      <c r="F31" s="56"/>
      <c r="G31" s="57"/>
      <c r="H31" s="54"/>
    </row>
    <row r="32" spans="1:11" ht="18" customHeight="1" thickBot="1" x14ac:dyDescent="0.2">
      <c r="A32" s="58"/>
      <c r="B32" s="59"/>
      <c r="C32" s="113"/>
      <c r="D32" s="113"/>
      <c r="E32" s="113"/>
      <c r="F32" s="59"/>
      <c r="G32" s="60"/>
      <c r="H32" s="33"/>
    </row>
    <row r="34" spans="6:7" x14ac:dyDescent="0.15">
      <c r="F34" s="71" t="s">
        <v>155</v>
      </c>
    </row>
    <row r="39" spans="6:7" x14ac:dyDescent="0.15">
      <c r="G39" s="72" t="s">
        <v>195</v>
      </c>
    </row>
  </sheetData>
  <sheetProtection selectLockedCells="1" selectUnlockedCells="1"/>
  <mergeCells count="39">
    <mergeCell ref="B17:C17"/>
    <mergeCell ref="E17:G17"/>
    <mergeCell ref="B18:G18"/>
    <mergeCell ref="I30:K30"/>
    <mergeCell ref="C32:E32"/>
    <mergeCell ref="C25:E25"/>
    <mergeCell ref="B28:G28"/>
    <mergeCell ref="A29:G29"/>
    <mergeCell ref="A30:G30"/>
    <mergeCell ref="C27:E27"/>
    <mergeCell ref="F27:G27"/>
    <mergeCell ref="F25:G25"/>
    <mergeCell ref="C26:E26"/>
    <mergeCell ref="F26:G26"/>
    <mergeCell ref="A19:A24"/>
    <mergeCell ref="B19:D19"/>
    <mergeCell ref="E19:G19"/>
    <mergeCell ref="A25:A27"/>
    <mergeCell ref="A6:A16"/>
    <mergeCell ref="B6:C6"/>
    <mergeCell ref="D6:D7"/>
    <mergeCell ref="E6:E7"/>
    <mergeCell ref="F11:G11"/>
    <mergeCell ref="F12:G12"/>
    <mergeCell ref="F6:G7"/>
    <mergeCell ref="F13:G13"/>
    <mergeCell ref="F14:G14"/>
    <mergeCell ref="F15:G15"/>
    <mergeCell ref="F16:G16"/>
    <mergeCell ref="F8:G8"/>
    <mergeCell ref="F9:G9"/>
    <mergeCell ref="F10:G10"/>
    <mergeCell ref="A1:C1"/>
    <mergeCell ref="A2:G2"/>
    <mergeCell ref="A3:A5"/>
    <mergeCell ref="B3:B4"/>
    <mergeCell ref="E3:E4"/>
    <mergeCell ref="F3:G4"/>
    <mergeCell ref="C5:G5"/>
  </mergeCells>
  <phoneticPr fontId="2" type="noConversion"/>
  <conditionalFormatting sqref="J1:IV29 H1:H1048576 B2:C7 C17:G17 A1:A18 D1:G5 B17:B24 F20:G20 A31:B31 F31:G31 C19:E20 C21:G24 A25:G25 A28:G30 A26:C27 F26:G27 D7:E7 A32:G65536 D6:F6 J31:IV1048576 L30:IV30">
    <cfRule type="cellIs" dxfId="1" priority="2" stopIfTrue="1" operator="equal">
      <formula>0</formula>
    </cfRule>
  </conditionalFormatting>
  <conditionalFormatting sqref="I30:K30">
    <cfRule type="cellIs" dxfId="0" priority="1" stopIfTrue="1" operator="equal">
      <formula>0</formula>
    </cfRule>
  </conditionalFormatting>
  <printOptions horizontalCentered="1"/>
  <pageMargins left="0.55118110236220474" right="0.27559055118110237" top="0.98425196850393704" bottom="0" header="0" footer="0"/>
  <pageSetup paperSize="9" scale="98" orientation="portrait" blackAndWhite="1" horizontalDpi="4294967292" r:id="rId1"/>
  <headerFooter alignWithMargins="0"/>
  <ignoredErrors>
    <ignoredError sqref="B21:G24 B26:G28" unlocked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H23"/>
  <sheetViews>
    <sheetView zoomScaleNormal="100" zoomScaleSheetLayoutView="100" workbookViewId="0">
      <selection activeCell="B23" sqref="B23:H23"/>
    </sheetView>
  </sheetViews>
  <sheetFormatPr defaultRowHeight="12" x14ac:dyDescent="0.15"/>
  <cols>
    <col min="1" max="1" width="7.5546875" style="76" bestFit="1" customWidth="1"/>
    <col min="2" max="8" width="8.88671875" style="75"/>
    <col min="9" max="16384" width="8.88671875" style="74"/>
  </cols>
  <sheetData>
    <row r="1" spans="1:8" x14ac:dyDescent="0.15">
      <c r="A1" s="175" t="s">
        <v>158</v>
      </c>
      <c r="B1" s="176">
        <v>40827.605338541704</v>
      </c>
      <c r="C1" s="176"/>
      <c r="D1" s="86">
        <f>COUNTA(A:A)</f>
        <v>16</v>
      </c>
      <c r="E1" s="74"/>
      <c r="F1" s="74"/>
    </row>
    <row r="2" spans="1:8" x14ac:dyDescent="0.15">
      <c r="A2" s="175"/>
      <c r="B2" s="176"/>
      <c r="C2" s="176"/>
      <c r="D2" s="74"/>
      <c r="E2" s="74"/>
      <c r="F2" s="74"/>
    </row>
    <row r="3" spans="1:8" ht="16.5" x14ac:dyDescent="0.15">
      <c r="A3" s="177" t="s">
        <v>156</v>
      </c>
      <c r="B3" s="177"/>
    </row>
    <row r="4" spans="1:8" x14ac:dyDescent="0.15">
      <c r="A4" s="76">
        <v>40565</v>
      </c>
      <c r="B4" s="174" t="s">
        <v>171</v>
      </c>
      <c r="C4" s="174"/>
      <c r="D4" s="174"/>
      <c r="E4" s="174"/>
      <c r="F4" s="174"/>
      <c r="G4" s="174"/>
      <c r="H4" s="174"/>
    </row>
    <row r="5" spans="1:8" x14ac:dyDescent="0.15">
      <c r="B5" s="174" t="s">
        <v>182</v>
      </c>
      <c r="C5" s="174"/>
      <c r="D5" s="174"/>
      <c r="E5" s="174"/>
      <c r="F5" s="174"/>
      <c r="G5" s="174"/>
      <c r="H5" s="174"/>
    </row>
    <row r="6" spans="1:8" x14ac:dyDescent="0.15">
      <c r="A6" s="76">
        <v>40693</v>
      </c>
      <c r="B6" s="174" t="s">
        <v>194</v>
      </c>
      <c r="C6" s="174"/>
      <c r="D6" s="174"/>
      <c r="E6" s="174"/>
      <c r="F6" s="174"/>
      <c r="G6" s="174"/>
      <c r="H6" s="174"/>
    </row>
    <row r="7" spans="1:8" x14ac:dyDescent="0.15">
      <c r="A7" s="76">
        <v>40696</v>
      </c>
      <c r="B7" s="174" t="s">
        <v>198</v>
      </c>
      <c r="C7" s="174"/>
      <c r="D7" s="174"/>
      <c r="E7" s="174"/>
      <c r="F7" s="174"/>
      <c r="G7" s="174"/>
      <c r="H7" s="174"/>
    </row>
    <row r="9" spans="1:8" ht="16.5" x14ac:dyDescent="0.15">
      <c r="A9" s="177" t="s">
        <v>157</v>
      </c>
      <c r="B9" s="177"/>
    </row>
    <row r="10" spans="1:8" x14ac:dyDescent="0.15">
      <c r="A10" s="76">
        <v>40565</v>
      </c>
      <c r="B10" s="174" t="s">
        <v>168</v>
      </c>
      <c r="C10" s="174"/>
      <c r="D10" s="174"/>
      <c r="E10" s="174"/>
      <c r="F10" s="174"/>
      <c r="G10" s="174"/>
      <c r="H10" s="174"/>
    </row>
    <row r="12" spans="1:8" ht="16.5" x14ac:dyDescent="0.15">
      <c r="A12" s="177" t="s">
        <v>199</v>
      </c>
      <c r="B12" s="177"/>
      <c r="C12" s="75">
        <f>COUNTA(A:A)</f>
        <v>16</v>
      </c>
    </row>
    <row r="13" spans="1:8" x14ac:dyDescent="0.15">
      <c r="A13" s="76">
        <v>40553</v>
      </c>
      <c r="B13" s="174" t="s">
        <v>201</v>
      </c>
      <c r="C13" s="174"/>
      <c r="D13" s="174"/>
      <c r="E13" s="174"/>
      <c r="F13" s="174"/>
      <c r="G13" s="174"/>
      <c r="H13" s="174"/>
    </row>
    <row r="14" spans="1:8" x14ac:dyDescent="0.15">
      <c r="A14" s="76">
        <v>40565</v>
      </c>
      <c r="B14" s="174" t="s">
        <v>167</v>
      </c>
      <c r="C14" s="174"/>
      <c r="D14" s="174"/>
      <c r="E14" s="174"/>
      <c r="F14" s="174"/>
      <c r="G14" s="174"/>
      <c r="H14" s="174"/>
    </row>
    <row r="15" spans="1:8" x14ac:dyDescent="0.15">
      <c r="B15" s="174" t="s">
        <v>169</v>
      </c>
      <c r="C15" s="174"/>
      <c r="D15" s="174"/>
      <c r="E15" s="174"/>
      <c r="F15" s="174"/>
      <c r="G15" s="174"/>
      <c r="H15" s="174"/>
    </row>
    <row r="16" spans="1:8" x14ac:dyDescent="0.15">
      <c r="B16" s="174" t="s">
        <v>172</v>
      </c>
      <c r="C16" s="174"/>
      <c r="D16" s="174"/>
      <c r="E16" s="174"/>
      <c r="F16" s="174"/>
      <c r="G16" s="174"/>
      <c r="H16" s="174"/>
    </row>
    <row r="17" spans="1:8" x14ac:dyDescent="0.15">
      <c r="A17" s="76">
        <v>40575</v>
      </c>
      <c r="B17" s="174" t="s">
        <v>184</v>
      </c>
      <c r="C17" s="174"/>
      <c r="D17" s="174"/>
      <c r="E17" s="174"/>
      <c r="F17" s="174"/>
      <c r="G17" s="174"/>
      <c r="H17" s="174"/>
    </row>
    <row r="18" spans="1:8" x14ac:dyDescent="0.15">
      <c r="A18" s="76">
        <v>40695</v>
      </c>
      <c r="B18" s="174" t="s">
        <v>197</v>
      </c>
      <c r="C18" s="174"/>
      <c r="D18" s="174"/>
      <c r="E18" s="174"/>
      <c r="F18" s="174"/>
      <c r="G18" s="174"/>
      <c r="H18" s="174"/>
    </row>
    <row r="19" spans="1:8" x14ac:dyDescent="0.15">
      <c r="A19" s="76">
        <v>40696</v>
      </c>
      <c r="B19" s="174" t="s">
        <v>200</v>
      </c>
      <c r="C19" s="174"/>
      <c r="D19" s="174"/>
      <c r="E19" s="174"/>
      <c r="F19" s="174"/>
      <c r="G19" s="174"/>
      <c r="H19" s="174"/>
    </row>
    <row r="20" spans="1:8" x14ac:dyDescent="0.15">
      <c r="A20" s="76">
        <v>40827</v>
      </c>
      <c r="B20" s="174" t="s">
        <v>205</v>
      </c>
      <c r="C20" s="174"/>
      <c r="D20" s="174"/>
      <c r="E20" s="174"/>
      <c r="F20" s="174"/>
      <c r="G20" s="174"/>
      <c r="H20" s="174"/>
    </row>
    <row r="21" spans="1:8" x14ac:dyDescent="0.15">
      <c r="B21" s="174" t="s">
        <v>207</v>
      </c>
      <c r="C21" s="174"/>
      <c r="D21" s="174"/>
      <c r="E21" s="174"/>
      <c r="F21" s="174"/>
      <c r="G21" s="174"/>
      <c r="H21" s="174"/>
    </row>
    <row r="22" spans="1:8" x14ac:dyDescent="0.15">
      <c r="A22" s="76">
        <v>42074</v>
      </c>
      <c r="B22" s="174" t="s">
        <v>211</v>
      </c>
      <c r="C22" s="174"/>
      <c r="D22" s="174"/>
      <c r="E22" s="174"/>
      <c r="F22" s="174"/>
    </row>
    <row r="23" spans="1:8" x14ac:dyDescent="0.15">
      <c r="A23" s="76">
        <v>43817</v>
      </c>
      <c r="B23" s="174" t="s">
        <v>216</v>
      </c>
      <c r="C23" s="174"/>
      <c r="D23" s="174"/>
      <c r="E23" s="174"/>
      <c r="F23" s="174"/>
      <c r="G23" s="174"/>
      <c r="H23" s="174"/>
    </row>
  </sheetData>
  <mergeCells count="21">
    <mergeCell ref="B20:H20"/>
    <mergeCell ref="B19:H19"/>
    <mergeCell ref="B13:H13"/>
    <mergeCell ref="B17:H17"/>
    <mergeCell ref="B16:H16"/>
    <mergeCell ref="B23:H23"/>
    <mergeCell ref="A1:A2"/>
    <mergeCell ref="B1:C2"/>
    <mergeCell ref="A3:B3"/>
    <mergeCell ref="B15:H15"/>
    <mergeCell ref="A12:B12"/>
    <mergeCell ref="B10:H10"/>
    <mergeCell ref="B6:H6"/>
    <mergeCell ref="A9:B9"/>
    <mergeCell ref="B14:H14"/>
    <mergeCell ref="B22:F22"/>
    <mergeCell ref="B21:H21"/>
    <mergeCell ref="B4:H4"/>
    <mergeCell ref="B7:H7"/>
    <mergeCell ref="B18:H18"/>
    <mergeCell ref="B5:H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11</vt:i4>
      </vt:variant>
    </vt:vector>
  </HeadingPairs>
  <TitlesOfParts>
    <vt:vector size="20" baseType="lpstr">
      <vt:lpstr>접수창</vt:lpstr>
      <vt:lpstr>접수대장</vt:lpstr>
      <vt:lpstr>Sheet1</vt:lpstr>
      <vt:lpstr>Sheet2</vt:lpstr>
      <vt:lpstr>경력증명서</vt:lpstr>
      <vt:lpstr>경력증명서-2</vt:lpstr>
      <vt:lpstr>경력증명서 (FAX)</vt:lpstr>
      <vt:lpstr>경력증명서 (FAX)-2</vt:lpstr>
      <vt:lpstr>수정사항</vt:lpstr>
      <vt:lpstr>List</vt:lpstr>
      <vt:lpstr>List1000</vt:lpstr>
      <vt:lpstr>경력증명서!Print_Area</vt:lpstr>
      <vt:lpstr>'경력증명서 (FAX)'!Print_Area</vt:lpstr>
      <vt:lpstr>'경력증명서 (FAX)-2'!Print_Area</vt:lpstr>
      <vt:lpstr>'경력증명서-2'!Print_Area</vt:lpstr>
      <vt:lpstr>수정사항!Print_Area</vt:lpstr>
      <vt:lpstr>접수대장!Print_Area</vt:lpstr>
      <vt:lpstr>접수창!Print_Area</vt:lpstr>
      <vt:lpstr>접수대장!Print_Titles</vt:lpstr>
      <vt:lpstr>Score</vt:lpstr>
    </vt:vector>
  </TitlesOfParts>
  <Manager>이한울 수정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경력증명서 관리대장 V2.5</dc:title>
  <dc:creator>이한울</dc:creator>
  <cp:lastModifiedBy>이한울</cp:lastModifiedBy>
  <cp:lastPrinted>2019-12-22T16:54:24Z</cp:lastPrinted>
  <dcterms:created xsi:type="dcterms:W3CDTF">2004-12-09T03:30:30Z</dcterms:created>
  <dcterms:modified xsi:type="dcterms:W3CDTF">2020-01-07T07:39:33Z</dcterms:modified>
</cp:coreProperties>
</file>